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24226"/>
  <mc:AlternateContent xmlns:mc="http://schemas.openxmlformats.org/markup-compatibility/2006">
    <mc:Choice Requires="x15">
      <x15ac:absPath xmlns:x15ac="http://schemas.microsoft.com/office/spreadsheetml/2010/11/ac" url="C:\Users\user\Downloads\"/>
    </mc:Choice>
  </mc:AlternateContent>
  <xr:revisionPtr revIDLastSave="0" documentId="13_ncr:1_{E48EBBBC-A358-474B-ABB4-74418D631758}" xr6:coauthVersionLast="47" xr6:coauthVersionMax="47" xr10:uidLastSave="{00000000-0000-0000-0000-000000000000}"/>
  <workbookProtection workbookAlgorithmName="SHA-512" workbookHashValue="yxKPz+uBy5He51AsFVVkNCKw6p4WVNautvuvVo+2+x3B6Mkw+yJs1uLO2F22GfnXW8z6cPmqxxHarKoKK+3eAQ==" workbookSaltValue="w/khTOfxOL0V+tbpfX86tw==" workbookSpinCount="100000" lockStructure="1"/>
  <bookViews>
    <workbookView xWindow="-5800" yWindow="-18220" windowWidth="28800" windowHeight="15370" xr2:uid="{9F193FF4-B802-4FDF-84E2-47BF6516D839}"/>
  </bookViews>
  <sheets>
    <sheet name="1_見積依頼書(依頼元=&gt;JCW)" sheetId="28" r:id="rId1"/>
    <sheet name="1.1_見積依頼該当器物ﾘｽﾄ(依頼元=&gt;JCW)" sheetId="30" r:id="rId2"/>
    <sheet name="2‗見積回答(JCW=&gt;依頼元）" sheetId="24" state="hidden" r:id="rId3"/>
    <sheet name="3_検定依頼書(依頼元=&gt;JCW)" sheetId="4" r:id="rId4"/>
    <sheet name="3.1_検定依頼書_受検機器情報（依頼元=&gt;JCW)" sheetId="31" r:id="rId5"/>
    <sheet name="4‗検定決定確認シート" sheetId="16" state="hidden" r:id="rId6"/>
    <sheet name="4.1_検定決定確認シート_機器詳細リスト" sheetId="33" state="hidden" r:id="rId7"/>
    <sheet name="5_検定決定通知書(JCW=&gt;依頼元)" sheetId="22" state="hidden" r:id="rId8"/>
    <sheet name="5.1_検定決定通知書_機器詳細" sheetId="34" state="hidden" r:id="rId9"/>
    <sheet name="6_検定実施指示書(JCW=&gt;計量士様)" sheetId="29" state="hidden" r:id="rId10"/>
    <sheet name="交通費算出方法説明" sheetId="25" state="hidden" r:id="rId11"/>
    <sheet name="公差変り目" sheetId="26" state="hidden" r:id="rId12"/>
    <sheet name="改訂履歴" sheetId="27" state="hidden" r:id="rId13"/>
  </sheets>
  <definedNames>
    <definedName name="_xlnm.Print_Area" localSheetId="2">'2‗見積回答(JCW=&gt;依頼元）'!$A$1:$J$81</definedName>
    <definedName name="_xlnm.Print_Area" localSheetId="7">'5_検定決定通知書(JCW=&gt;依頼元)'!$B$1:$J$38</definedName>
    <definedName name="_xlnm.Print_Area" localSheetId="9">'6_検定実施指示書(JCW=&gt;計量士様)'!$B$1:$J$41</definedName>
  </definedNames>
  <calcPr calcId="191028" iterateCount="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5" i="24" l="1"/>
  <c r="E64" i="24"/>
  <c r="F64" i="24" s="1"/>
  <c r="C4" i="27"/>
  <c r="L1" i="28" s="1"/>
  <c r="T169" i="31"/>
  <c r="F41" i="25"/>
  <c r="F42" i="25"/>
  <c r="G42" i="25" s="1"/>
  <c r="E43" i="25"/>
  <c r="C31" i="24"/>
  <c r="D30" i="24"/>
  <c r="D31" i="24" s="1"/>
  <c r="G64" i="24" l="1"/>
  <c r="H64" i="24" s="1"/>
  <c r="H42" i="25"/>
  <c r="E30" i="24"/>
  <c r="E31" i="24" s="1"/>
  <c r="D29" i="24"/>
  <c r="D32" i="24" s="1"/>
  <c r="H89" i="30"/>
  <c r="B47" i="24"/>
  <c r="B56" i="24" s="1"/>
  <c r="B48" i="24"/>
  <c r="B57" i="24" s="1"/>
  <c r="E48" i="24"/>
  <c r="E57" i="24" s="1"/>
  <c r="E47" i="24"/>
  <c r="E56" i="24" s="1"/>
  <c r="H18" i="24"/>
  <c r="H17" i="24"/>
  <c r="Q83" i="30" a="1"/>
  <c r="Q83" i="30" s="1"/>
  <c r="Q81" i="30" a="1"/>
  <c r="Q81" i="30" s="1"/>
  <c r="Q79" i="30" a="1"/>
  <c r="Q79" i="30" s="1"/>
  <c r="Q77" i="30" a="1"/>
  <c r="Q77" i="30" s="1"/>
  <c r="Q75" i="30" a="1"/>
  <c r="Q75" i="30" s="1"/>
  <c r="Q73" i="30" a="1"/>
  <c r="Q73" i="30" s="1"/>
  <c r="Q71" i="30" a="1"/>
  <c r="Q71" i="30" s="1"/>
  <c r="Q69" i="30" a="1"/>
  <c r="Q69" i="30" s="1"/>
  <c r="Q67" i="30" a="1"/>
  <c r="Q67" i="30" s="1"/>
  <c r="Q65" i="30" a="1"/>
  <c r="Q65" i="30" s="1"/>
  <c r="Q63" i="30" a="1"/>
  <c r="Q63" i="30" s="1"/>
  <c r="Q61" i="30" a="1"/>
  <c r="Q61" i="30" s="1"/>
  <c r="Q59" i="30" a="1"/>
  <c r="Q59" i="30" s="1"/>
  <c r="Q57" i="30" a="1"/>
  <c r="Q57" i="30" s="1"/>
  <c r="Q55" i="30" a="1"/>
  <c r="Q55" i="30" s="1"/>
  <c r="Q53" i="30" a="1"/>
  <c r="Q53" i="30" s="1"/>
  <c r="Q51" i="30" a="1"/>
  <c r="Q51" i="30" s="1"/>
  <c r="Q49" i="30" a="1"/>
  <c r="Q49" i="30" s="1"/>
  <c r="Q47" i="30" a="1"/>
  <c r="Q47" i="30" s="1"/>
  <c r="Q45" i="30" a="1"/>
  <c r="Q45" i="30" s="1"/>
  <c r="Q43" i="30" a="1"/>
  <c r="Q43" i="30" s="1"/>
  <c r="Q41" i="30" a="1"/>
  <c r="Q41" i="30" s="1"/>
  <c r="Q39" i="30" a="1"/>
  <c r="Q39" i="30" s="1"/>
  <c r="Q37" i="30" a="1"/>
  <c r="Q37" i="30" s="1"/>
  <c r="Q35" i="30" a="1"/>
  <c r="Q35" i="30" s="1"/>
  <c r="Q33" i="30" a="1"/>
  <c r="Q33" i="30" s="1"/>
  <c r="Q31" i="30" a="1"/>
  <c r="Q31" i="30" s="1"/>
  <c r="Q29" i="30" a="1"/>
  <c r="Q29" i="30" s="1"/>
  <c r="Q27" i="30" a="1"/>
  <c r="Q27" i="30" s="1"/>
  <c r="Q25" i="30" a="1"/>
  <c r="Q25" i="30" s="1"/>
  <c r="Q23" i="30" a="1"/>
  <c r="Q23" i="30" s="1"/>
  <c r="Q21" i="30" a="1"/>
  <c r="Q21" i="30" s="1"/>
  <c r="Q19" i="30" a="1"/>
  <c r="Q19" i="30" s="1"/>
  <c r="Q17" i="30" a="1"/>
  <c r="Q17" i="30" s="1"/>
  <c r="Q15" i="30" a="1"/>
  <c r="Q15" i="30" s="1"/>
  <c r="Q13" i="30" a="1"/>
  <c r="Q13" i="30" s="1"/>
  <c r="Q11" i="30" a="1"/>
  <c r="Q11" i="30" s="1"/>
  <c r="Q9" i="30" a="1"/>
  <c r="Q9" i="30" s="1"/>
  <c r="Q7" i="30" a="1"/>
  <c r="Q7" i="30" s="1"/>
  <c r="Q5" i="30" a="1"/>
  <c r="Q5" i="30" s="1"/>
  <c r="F31" i="24" l="1"/>
  <c r="E29" i="24"/>
  <c r="E32" i="24" s="1"/>
  <c r="F30" i="24"/>
  <c r="F29" i="24" l="1"/>
  <c r="F32" i="24"/>
  <c r="F63" i="24"/>
  <c r="Z164" i="34"/>
  <c r="Z163" i="34"/>
  <c r="Z160" i="34"/>
  <c r="Z159" i="34"/>
  <c r="Z156" i="34"/>
  <c r="Z155" i="34"/>
  <c r="Z152" i="34"/>
  <c r="Z151" i="34"/>
  <c r="Z148" i="34"/>
  <c r="Z147" i="34"/>
  <c r="Z144" i="34"/>
  <c r="Z143" i="34"/>
  <c r="Z140" i="34"/>
  <c r="Z139" i="34"/>
  <c r="Z136" i="34"/>
  <c r="Z135" i="34"/>
  <c r="Z132" i="34"/>
  <c r="Z131" i="34"/>
  <c r="Z128" i="34"/>
  <c r="Z127" i="34"/>
  <c r="Z124" i="34"/>
  <c r="Z123" i="34"/>
  <c r="Z120" i="34"/>
  <c r="Z119" i="34"/>
  <c r="Z116" i="34"/>
  <c r="Z115" i="34"/>
  <c r="Z112" i="34"/>
  <c r="Z111" i="34"/>
  <c r="Z108" i="34"/>
  <c r="Z107" i="34"/>
  <c r="Z104" i="34"/>
  <c r="Z103" i="34"/>
  <c r="Z100" i="34"/>
  <c r="Z99" i="34"/>
  <c r="Z96" i="34"/>
  <c r="Z95" i="34"/>
  <c r="Z92" i="34"/>
  <c r="Z91" i="34"/>
  <c r="Z88" i="34"/>
  <c r="Z87" i="34"/>
  <c r="Z84" i="34"/>
  <c r="Z83" i="34"/>
  <c r="Z80" i="34"/>
  <c r="Z79" i="34"/>
  <c r="Z76" i="34"/>
  <c r="Z75" i="34"/>
  <c r="Z72" i="34"/>
  <c r="Z71" i="34"/>
  <c r="Z68" i="34"/>
  <c r="Z67" i="34"/>
  <c r="Z64" i="34"/>
  <c r="Z63" i="34"/>
  <c r="Z60" i="34"/>
  <c r="Z59" i="34"/>
  <c r="Z56" i="34"/>
  <c r="Z55" i="34"/>
  <c r="Z52" i="34"/>
  <c r="Z51" i="34"/>
  <c r="Z48" i="34"/>
  <c r="Z47" i="34"/>
  <c r="Z44" i="34"/>
  <c r="Z43" i="34"/>
  <c r="Z40" i="34"/>
  <c r="Z39" i="34"/>
  <c r="Z36" i="34"/>
  <c r="Z35" i="34"/>
  <c r="Z32" i="34"/>
  <c r="Z31" i="34"/>
  <c r="Z28" i="34"/>
  <c r="Z27" i="34"/>
  <c r="Z24" i="34"/>
  <c r="Z23" i="34"/>
  <c r="Z20" i="34"/>
  <c r="Z19" i="34"/>
  <c r="Z16" i="34"/>
  <c r="Z15" i="34"/>
  <c r="Z12" i="34"/>
  <c r="Z11" i="34"/>
  <c r="Z8" i="34"/>
  <c r="Z7" i="34"/>
  <c r="AC164" i="34"/>
  <c r="AB164" i="34"/>
  <c r="AA164" i="34"/>
  <c r="AC163" i="34"/>
  <c r="AB163" i="34"/>
  <c r="AA163" i="34"/>
  <c r="AC162" i="34"/>
  <c r="AB162" i="34"/>
  <c r="AC161" i="34"/>
  <c r="AB161" i="34"/>
  <c r="W161" i="34"/>
  <c r="R161" i="34"/>
  <c r="O161" i="34"/>
  <c r="N161" i="34"/>
  <c r="M161" i="34"/>
  <c r="L161" i="34"/>
  <c r="K161" i="34"/>
  <c r="J161" i="34"/>
  <c r="AC160" i="34"/>
  <c r="AB160" i="34"/>
  <c r="AA160" i="34"/>
  <c r="AC159" i="34"/>
  <c r="AB159" i="34"/>
  <c r="AA159" i="34"/>
  <c r="AC158" i="34"/>
  <c r="AB158" i="34"/>
  <c r="AC157" i="34"/>
  <c r="AB157" i="34"/>
  <c r="W157" i="34"/>
  <c r="R157" i="34"/>
  <c r="O157" i="34"/>
  <c r="N157" i="34"/>
  <c r="M157" i="34"/>
  <c r="L157" i="34"/>
  <c r="K157" i="34"/>
  <c r="J157" i="34"/>
  <c r="AC156" i="34"/>
  <c r="AB156" i="34"/>
  <c r="AA156" i="34"/>
  <c r="AC155" i="34"/>
  <c r="AB155" i="34"/>
  <c r="AA155" i="34"/>
  <c r="AC154" i="34"/>
  <c r="AB154" i="34"/>
  <c r="AC153" i="34"/>
  <c r="AB153" i="34"/>
  <c r="W153" i="34"/>
  <c r="R153" i="34"/>
  <c r="O153" i="34"/>
  <c r="N153" i="34"/>
  <c r="M153" i="34"/>
  <c r="L153" i="34"/>
  <c r="K153" i="34"/>
  <c r="J153" i="34"/>
  <c r="AC152" i="34"/>
  <c r="AB152" i="34"/>
  <c r="AA152" i="34"/>
  <c r="AC151" i="34"/>
  <c r="AB151" i="34"/>
  <c r="AA151" i="34"/>
  <c r="AC150" i="34"/>
  <c r="AB150" i="34"/>
  <c r="AC149" i="34"/>
  <c r="AB149" i="34"/>
  <c r="W149" i="34"/>
  <c r="R149" i="34"/>
  <c r="O149" i="34"/>
  <c r="N149" i="34"/>
  <c r="M149" i="34"/>
  <c r="L149" i="34"/>
  <c r="K149" i="34"/>
  <c r="J149" i="34"/>
  <c r="AC148" i="34"/>
  <c r="AB148" i="34"/>
  <c r="AA148" i="34"/>
  <c r="AC147" i="34"/>
  <c r="AB147" i="34"/>
  <c r="AA147" i="34"/>
  <c r="AC146" i="34"/>
  <c r="AB146" i="34"/>
  <c r="AC145" i="34"/>
  <c r="AB145" i="34"/>
  <c r="W145" i="34"/>
  <c r="R145" i="34"/>
  <c r="O145" i="34"/>
  <c r="N145" i="34"/>
  <c r="M145" i="34"/>
  <c r="L145" i="34"/>
  <c r="K145" i="34"/>
  <c r="J145" i="34"/>
  <c r="AC144" i="34"/>
  <c r="AB144" i="34"/>
  <c r="AA144" i="34"/>
  <c r="AC143" i="34"/>
  <c r="AB143" i="34"/>
  <c r="AA143" i="34"/>
  <c r="AC142" i="34"/>
  <c r="AB142" i="34"/>
  <c r="AC141" i="34"/>
  <c r="AB141" i="34"/>
  <c r="W141" i="34"/>
  <c r="R141" i="34"/>
  <c r="O141" i="34"/>
  <c r="N141" i="34"/>
  <c r="M141" i="34"/>
  <c r="L141" i="34"/>
  <c r="K141" i="34"/>
  <c r="J141" i="34"/>
  <c r="AC140" i="34"/>
  <c r="AB140" i="34"/>
  <c r="AA140" i="34"/>
  <c r="AC139" i="34"/>
  <c r="AB139" i="34"/>
  <c r="AA139" i="34"/>
  <c r="AC138" i="34"/>
  <c r="AB138" i="34"/>
  <c r="AC137" i="34"/>
  <c r="AB137" i="34"/>
  <c r="W137" i="34"/>
  <c r="R137" i="34"/>
  <c r="O137" i="34"/>
  <c r="N137" i="34"/>
  <c r="M137" i="34"/>
  <c r="L137" i="34"/>
  <c r="K137" i="34"/>
  <c r="J137" i="34"/>
  <c r="AC136" i="34"/>
  <c r="AB136" i="34"/>
  <c r="AA136" i="34"/>
  <c r="AC135" i="34"/>
  <c r="AB135" i="34"/>
  <c r="AA135" i="34"/>
  <c r="AC134" i="34"/>
  <c r="AB134" i="34"/>
  <c r="AC133" i="34"/>
  <c r="AB133" i="34"/>
  <c r="W133" i="34"/>
  <c r="R133" i="34"/>
  <c r="O133" i="34"/>
  <c r="N133" i="34"/>
  <c r="M133" i="34"/>
  <c r="L133" i="34"/>
  <c r="K133" i="34"/>
  <c r="J133" i="34"/>
  <c r="AC132" i="34"/>
  <c r="AB132" i="34"/>
  <c r="AA132" i="34"/>
  <c r="AC131" i="34"/>
  <c r="AB131" i="34"/>
  <c r="AA131" i="34"/>
  <c r="AC130" i="34"/>
  <c r="AB130" i="34"/>
  <c r="AC129" i="34"/>
  <c r="AB129" i="34"/>
  <c r="W129" i="34"/>
  <c r="R129" i="34"/>
  <c r="O129" i="34"/>
  <c r="N129" i="34"/>
  <c r="M129" i="34"/>
  <c r="L129" i="34"/>
  <c r="K129" i="34"/>
  <c r="J129" i="34"/>
  <c r="AC128" i="34"/>
  <c r="AB128" i="34"/>
  <c r="AA128" i="34"/>
  <c r="AC127" i="34"/>
  <c r="AB127" i="34"/>
  <c r="AA127" i="34"/>
  <c r="AC126" i="34"/>
  <c r="AB126" i="34"/>
  <c r="AC125" i="34"/>
  <c r="AB125" i="34"/>
  <c r="W125" i="34"/>
  <c r="R125" i="34"/>
  <c r="O125" i="34"/>
  <c r="N125" i="34"/>
  <c r="M125" i="34"/>
  <c r="L125" i="34"/>
  <c r="K125" i="34"/>
  <c r="J125" i="34"/>
  <c r="AC124" i="34"/>
  <c r="AB124" i="34"/>
  <c r="AA124" i="34"/>
  <c r="AC123" i="34"/>
  <c r="AB123" i="34"/>
  <c r="AA123" i="34"/>
  <c r="AC122" i="34"/>
  <c r="AB122" i="34"/>
  <c r="AC121" i="34"/>
  <c r="AB121" i="34"/>
  <c r="W121" i="34"/>
  <c r="R121" i="34"/>
  <c r="O121" i="34"/>
  <c r="N121" i="34"/>
  <c r="M121" i="34"/>
  <c r="L121" i="34"/>
  <c r="K121" i="34"/>
  <c r="J121" i="34"/>
  <c r="AC120" i="34"/>
  <c r="AB120" i="34"/>
  <c r="AA120" i="34"/>
  <c r="AC119" i="34"/>
  <c r="AB119" i="34"/>
  <c r="AA119" i="34"/>
  <c r="AC118" i="34"/>
  <c r="AB118" i="34"/>
  <c r="AC117" i="34"/>
  <c r="AB117" i="34"/>
  <c r="W117" i="34"/>
  <c r="R117" i="34"/>
  <c r="O117" i="34"/>
  <c r="N117" i="34"/>
  <c r="M117" i="34"/>
  <c r="L117" i="34"/>
  <c r="K117" i="34"/>
  <c r="J117" i="34"/>
  <c r="AC116" i="34"/>
  <c r="AB116" i="34"/>
  <c r="AA116" i="34"/>
  <c r="AC115" i="34"/>
  <c r="AB115" i="34"/>
  <c r="AA115" i="34"/>
  <c r="AC114" i="34"/>
  <c r="AB114" i="34"/>
  <c r="AC113" i="34"/>
  <c r="AB113" i="34"/>
  <c r="W113" i="34"/>
  <c r="R113" i="34"/>
  <c r="O113" i="34"/>
  <c r="N113" i="34"/>
  <c r="M113" i="34"/>
  <c r="L113" i="34"/>
  <c r="K113" i="34"/>
  <c r="J113" i="34"/>
  <c r="G113" i="34"/>
  <c r="AC112" i="34"/>
  <c r="AB112" i="34"/>
  <c r="AA112" i="34"/>
  <c r="AC111" i="34"/>
  <c r="AB111" i="34"/>
  <c r="AA111" i="34"/>
  <c r="AC110" i="34"/>
  <c r="AB110" i="34"/>
  <c r="AC109" i="34"/>
  <c r="AB109" i="34"/>
  <c r="W109" i="34"/>
  <c r="R109" i="34"/>
  <c r="O109" i="34"/>
  <c r="N109" i="34"/>
  <c r="M109" i="34"/>
  <c r="L109" i="34"/>
  <c r="K109" i="34"/>
  <c r="J109" i="34"/>
  <c r="AC108" i="34"/>
  <c r="AB108" i="34"/>
  <c r="AA108" i="34"/>
  <c r="AC107" i="34"/>
  <c r="AB107" i="34"/>
  <c r="AA107" i="34"/>
  <c r="AC106" i="34"/>
  <c r="AB106" i="34"/>
  <c r="AC105" i="34"/>
  <c r="AB105" i="34"/>
  <c r="W105" i="34"/>
  <c r="R105" i="34"/>
  <c r="O105" i="34"/>
  <c r="N105" i="34"/>
  <c r="M105" i="34"/>
  <c r="L105" i="34"/>
  <c r="K105" i="34"/>
  <c r="J105" i="34"/>
  <c r="AC104" i="34"/>
  <c r="AB104" i="34"/>
  <c r="AA104" i="34"/>
  <c r="AC103" i="34"/>
  <c r="AB103" i="34"/>
  <c r="AA103" i="34"/>
  <c r="AC102" i="34"/>
  <c r="AB102" i="34"/>
  <c r="AC101" i="34"/>
  <c r="AB101" i="34"/>
  <c r="W101" i="34"/>
  <c r="R101" i="34"/>
  <c r="O101" i="34"/>
  <c r="N101" i="34"/>
  <c r="M101" i="34"/>
  <c r="L101" i="34"/>
  <c r="K101" i="34"/>
  <c r="J101" i="34"/>
  <c r="AC100" i="34"/>
  <c r="AB100" i="34"/>
  <c r="AA100" i="34"/>
  <c r="AC99" i="34"/>
  <c r="AB99" i="34"/>
  <c r="AA99" i="34"/>
  <c r="AC98" i="34"/>
  <c r="AB98" i="34"/>
  <c r="AC97" i="34"/>
  <c r="AB97" i="34"/>
  <c r="W97" i="34"/>
  <c r="R97" i="34"/>
  <c r="O97" i="34"/>
  <c r="N97" i="34"/>
  <c r="M97" i="34"/>
  <c r="L97" i="34"/>
  <c r="K97" i="34"/>
  <c r="J97" i="34"/>
  <c r="AC96" i="34"/>
  <c r="AB96" i="34"/>
  <c r="AA96" i="34"/>
  <c r="AC95" i="34"/>
  <c r="AB95" i="34"/>
  <c r="AA95" i="34"/>
  <c r="AC94" i="34"/>
  <c r="AB94" i="34"/>
  <c r="AC93" i="34"/>
  <c r="AB93" i="34"/>
  <c r="W93" i="34"/>
  <c r="R93" i="34"/>
  <c r="O93" i="34"/>
  <c r="N93" i="34"/>
  <c r="M93" i="34"/>
  <c r="L93" i="34"/>
  <c r="K93" i="34"/>
  <c r="J93" i="34"/>
  <c r="AC92" i="34"/>
  <c r="AB92" i="34"/>
  <c r="AA92" i="34"/>
  <c r="AC91" i="34"/>
  <c r="AB91" i="34"/>
  <c r="AA91" i="34"/>
  <c r="AC90" i="34"/>
  <c r="AB90" i="34"/>
  <c r="AC89" i="34"/>
  <c r="AB89" i="34"/>
  <c r="W89" i="34"/>
  <c r="R89" i="34"/>
  <c r="O89" i="34"/>
  <c r="N89" i="34"/>
  <c r="M89" i="34"/>
  <c r="L89" i="34"/>
  <c r="K89" i="34"/>
  <c r="J89" i="34"/>
  <c r="AC88" i="34"/>
  <c r="AB88" i="34"/>
  <c r="AA88" i="34"/>
  <c r="AC87" i="34"/>
  <c r="AB87" i="34"/>
  <c r="AA87" i="34"/>
  <c r="AC86" i="34"/>
  <c r="AB86" i="34"/>
  <c r="AC85" i="34"/>
  <c r="AB85" i="34"/>
  <c r="W85" i="34"/>
  <c r="R85" i="34"/>
  <c r="O85" i="34"/>
  <c r="N85" i="34"/>
  <c r="M85" i="34"/>
  <c r="L85" i="34"/>
  <c r="K85" i="34"/>
  <c r="J85" i="34"/>
  <c r="F105" i="33"/>
  <c r="F105" i="34" s="1"/>
  <c r="G105" i="33"/>
  <c r="G105" i="34" s="1"/>
  <c r="Q105" i="33"/>
  <c r="P105" i="34" s="1"/>
  <c r="R105" i="33"/>
  <c r="S105" i="33"/>
  <c r="Q105" i="34" s="1"/>
  <c r="U105" i="33"/>
  <c r="S105" i="34" s="1"/>
  <c r="V105" i="33"/>
  <c r="T105" i="34" s="1"/>
  <c r="AB105" i="33"/>
  <c r="AC105" i="33"/>
  <c r="AC161" i="33"/>
  <c r="AB161" i="33"/>
  <c r="V161" i="33"/>
  <c r="T161" i="34" s="1"/>
  <c r="U161" i="33"/>
  <c r="S161" i="34" s="1"/>
  <c r="S161" i="33"/>
  <c r="Q161" i="34" s="1"/>
  <c r="R161" i="33"/>
  <c r="Q161" i="33"/>
  <c r="P161" i="34" s="1"/>
  <c r="G161" i="33"/>
  <c r="G161" i="34" s="1"/>
  <c r="F161" i="33"/>
  <c r="F161" i="34" s="1"/>
  <c r="AC157" i="33"/>
  <c r="AB157" i="33"/>
  <c r="X157" i="34" s="1"/>
  <c r="V157" i="33"/>
  <c r="T157" i="34" s="1"/>
  <c r="U157" i="33"/>
  <c r="S157" i="34" s="1"/>
  <c r="S157" i="33"/>
  <c r="Q157" i="34" s="1"/>
  <c r="R157" i="33"/>
  <c r="Q157" i="33"/>
  <c r="P157" i="34" s="1"/>
  <c r="G157" i="33"/>
  <c r="G157" i="34" s="1"/>
  <c r="F157" i="33"/>
  <c r="F157" i="34" s="1"/>
  <c r="AC153" i="33"/>
  <c r="AB153" i="33"/>
  <c r="V153" i="33"/>
  <c r="T153" i="34" s="1"/>
  <c r="U153" i="33"/>
  <c r="S153" i="34" s="1"/>
  <c r="S153" i="33"/>
  <c r="Q153" i="34" s="1"/>
  <c r="R153" i="33"/>
  <c r="Q153" i="33"/>
  <c r="P153" i="34" s="1"/>
  <c r="G153" i="33"/>
  <c r="G153" i="34" s="1"/>
  <c r="F153" i="33"/>
  <c r="F153" i="34" s="1"/>
  <c r="AC149" i="33"/>
  <c r="AB149" i="33"/>
  <c r="V149" i="33"/>
  <c r="T149" i="34" s="1"/>
  <c r="U149" i="33"/>
  <c r="S149" i="34" s="1"/>
  <c r="S149" i="33"/>
  <c r="Q149" i="34" s="1"/>
  <c r="R149" i="33"/>
  <c r="Q149" i="33"/>
  <c r="P149" i="34" s="1"/>
  <c r="G149" i="33"/>
  <c r="G149" i="34" s="1"/>
  <c r="F149" i="33"/>
  <c r="F149" i="34" s="1"/>
  <c r="AC145" i="33"/>
  <c r="AB145" i="33"/>
  <c r="V145" i="33"/>
  <c r="T145" i="34" s="1"/>
  <c r="U145" i="33"/>
  <c r="S145" i="34" s="1"/>
  <c r="S145" i="33"/>
  <c r="Q145" i="34" s="1"/>
  <c r="R145" i="33"/>
  <c r="Q145" i="33"/>
  <c r="P145" i="34" s="1"/>
  <c r="G145" i="33"/>
  <c r="G145" i="34" s="1"/>
  <c r="F145" i="33"/>
  <c r="F145" i="34" s="1"/>
  <c r="AC141" i="33"/>
  <c r="AB141" i="33"/>
  <c r="X141" i="34" s="1"/>
  <c r="V141" i="33"/>
  <c r="T141" i="34" s="1"/>
  <c r="U141" i="33"/>
  <c r="S141" i="34" s="1"/>
  <c r="S141" i="33"/>
  <c r="Q141" i="34" s="1"/>
  <c r="R141" i="33"/>
  <c r="Q141" i="33"/>
  <c r="P141" i="34" s="1"/>
  <c r="G141" i="33"/>
  <c r="G141" i="34" s="1"/>
  <c r="F141" i="33"/>
  <c r="F141" i="34" s="1"/>
  <c r="AC137" i="33"/>
  <c r="X137" i="34" s="1"/>
  <c r="AB137" i="33"/>
  <c r="V137" i="33"/>
  <c r="T137" i="34" s="1"/>
  <c r="U137" i="33"/>
  <c r="S137" i="34" s="1"/>
  <c r="S137" i="33"/>
  <c r="Q137" i="34" s="1"/>
  <c r="R137" i="33"/>
  <c r="Q137" i="33"/>
  <c r="P137" i="34" s="1"/>
  <c r="G137" i="33"/>
  <c r="G137" i="34" s="1"/>
  <c r="F137" i="33"/>
  <c r="F137" i="34" s="1"/>
  <c r="AC133" i="33"/>
  <c r="AB133" i="33"/>
  <c r="V133" i="33"/>
  <c r="T133" i="34" s="1"/>
  <c r="U133" i="33"/>
  <c r="S133" i="34" s="1"/>
  <c r="S133" i="33"/>
  <c r="Q133" i="34" s="1"/>
  <c r="R133" i="33"/>
  <c r="Q133" i="33"/>
  <c r="P133" i="34" s="1"/>
  <c r="G133" i="33"/>
  <c r="G133" i="34" s="1"/>
  <c r="F133" i="33"/>
  <c r="F133" i="34" s="1"/>
  <c r="AC129" i="33"/>
  <c r="AB129" i="33"/>
  <c r="V129" i="33"/>
  <c r="T129" i="34" s="1"/>
  <c r="U129" i="33"/>
  <c r="S129" i="34" s="1"/>
  <c r="S129" i="33"/>
  <c r="Q129" i="34" s="1"/>
  <c r="R129" i="33"/>
  <c r="Q129" i="33"/>
  <c r="P129" i="34" s="1"/>
  <c r="G129" i="33"/>
  <c r="G129" i="34" s="1"/>
  <c r="F129" i="33"/>
  <c r="F129" i="34" s="1"/>
  <c r="AC125" i="33"/>
  <c r="AB125" i="33"/>
  <c r="V125" i="33"/>
  <c r="T125" i="34" s="1"/>
  <c r="U125" i="33"/>
  <c r="S125" i="34" s="1"/>
  <c r="S125" i="33"/>
  <c r="Q125" i="34" s="1"/>
  <c r="R125" i="33"/>
  <c r="Q125" i="33"/>
  <c r="P125" i="34" s="1"/>
  <c r="G125" i="33"/>
  <c r="G125" i="34" s="1"/>
  <c r="F125" i="33"/>
  <c r="F125" i="34" s="1"/>
  <c r="AC121" i="33"/>
  <c r="AB121" i="33"/>
  <c r="V121" i="33"/>
  <c r="T121" i="34" s="1"/>
  <c r="U121" i="33"/>
  <c r="S121" i="34" s="1"/>
  <c r="S121" i="33"/>
  <c r="Q121" i="34" s="1"/>
  <c r="R121" i="33"/>
  <c r="Q121" i="33"/>
  <c r="P121" i="34" s="1"/>
  <c r="G121" i="33"/>
  <c r="G121" i="34" s="1"/>
  <c r="F121" i="33"/>
  <c r="F121" i="34" s="1"/>
  <c r="AC117" i="33"/>
  <c r="AB117" i="33"/>
  <c r="V117" i="33"/>
  <c r="T117" i="34" s="1"/>
  <c r="U117" i="33"/>
  <c r="S117" i="34" s="1"/>
  <c r="S117" i="33"/>
  <c r="Q117" i="34" s="1"/>
  <c r="R117" i="33"/>
  <c r="Q117" i="33"/>
  <c r="P117" i="34" s="1"/>
  <c r="G117" i="33"/>
  <c r="G117" i="34" s="1"/>
  <c r="F117" i="33"/>
  <c r="F117" i="34" s="1"/>
  <c r="AC113" i="33"/>
  <c r="AB113" i="33"/>
  <c r="V113" i="33"/>
  <c r="T113" i="34" s="1"/>
  <c r="U113" i="33"/>
  <c r="S113" i="34" s="1"/>
  <c r="S113" i="33"/>
  <c r="Q113" i="34" s="1"/>
  <c r="R113" i="33"/>
  <c r="Q113" i="33"/>
  <c r="P113" i="34" s="1"/>
  <c r="G113" i="33"/>
  <c r="F113" i="33"/>
  <c r="F113" i="34" s="1"/>
  <c r="AC109" i="33"/>
  <c r="AB109" i="33"/>
  <c r="X109" i="34" s="1"/>
  <c r="V109" i="33"/>
  <c r="T109" i="34" s="1"/>
  <c r="U109" i="33"/>
  <c r="S109" i="34" s="1"/>
  <c r="S109" i="33"/>
  <c r="Q109" i="34" s="1"/>
  <c r="R109" i="33"/>
  <c r="Q109" i="33"/>
  <c r="P109" i="34" s="1"/>
  <c r="G109" i="33"/>
  <c r="G109" i="34" s="1"/>
  <c r="F109" i="33"/>
  <c r="F109" i="34" s="1"/>
  <c r="AC101" i="33"/>
  <c r="AB101" i="33"/>
  <c r="V101" i="33"/>
  <c r="T101" i="34" s="1"/>
  <c r="U101" i="33"/>
  <c r="S101" i="34" s="1"/>
  <c r="S101" i="33"/>
  <c r="Q101" i="34" s="1"/>
  <c r="R101" i="33"/>
  <c r="Q101" i="33"/>
  <c r="P101" i="34" s="1"/>
  <c r="G101" i="33"/>
  <c r="G101" i="34" s="1"/>
  <c r="F101" i="33"/>
  <c r="F101" i="34" s="1"/>
  <c r="AC97" i="33"/>
  <c r="AB97" i="33"/>
  <c r="X97" i="34" s="1"/>
  <c r="V97" i="33"/>
  <c r="T97" i="34" s="1"/>
  <c r="U97" i="33"/>
  <c r="S97" i="34" s="1"/>
  <c r="S97" i="33"/>
  <c r="Q97" i="34" s="1"/>
  <c r="R97" i="33"/>
  <c r="Q97" i="33"/>
  <c r="P97" i="34" s="1"/>
  <c r="G97" i="33"/>
  <c r="G97" i="34" s="1"/>
  <c r="F97" i="33"/>
  <c r="F97" i="34" s="1"/>
  <c r="AC93" i="33"/>
  <c r="AB93" i="33"/>
  <c r="V93" i="33"/>
  <c r="T93" i="34" s="1"/>
  <c r="U93" i="33"/>
  <c r="S93" i="34" s="1"/>
  <c r="S93" i="33"/>
  <c r="Q93" i="34" s="1"/>
  <c r="R93" i="33"/>
  <c r="Q93" i="33"/>
  <c r="P93" i="34" s="1"/>
  <c r="G93" i="33"/>
  <c r="G93" i="34" s="1"/>
  <c r="F93" i="33"/>
  <c r="F93" i="34" s="1"/>
  <c r="AC89" i="33"/>
  <c r="AB89" i="33"/>
  <c r="X89" i="34" s="1"/>
  <c r="V89" i="33"/>
  <c r="T89" i="34" s="1"/>
  <c r="U89" i="33"/>
  <c r="S89" i="34" s="1"/>
  <c r="S89" i="33"/>
  <c r="Q89" i="34" s="1"/>
  <c r="R89" i="33"/>
  <c r="Q89" i="33"/>
  <c r="P89" i="34" s="1"/>
  <c r="G89" i="33"/>
  <c r="G89" i="34" s="1"/>
  <c r="F89" i="33"/>
  <c r="F89" i="34" s="1"/>
  <c r="AC85" i="33"/>
  <c r="AB85" i="33"/>
  <c r="V85" i="33"/>
  <c r="T85" i="34" s="1"/>
  <c r="U85" i="33"/>
  <c r="S85" i="34" s="1"/>
  <c r="S85" i="33"/>
  <c r="Q85" i="34" s="1"/>
  <c r="R85" i="33"/>
  <c r="Q85" i="33"/>
  <c r="P85" i="34" s="1"/>
  <c r="I85" i="33"/>
  <c r="I85" i="34" s="1"/>
  <c r="G85" i="33"/>
  <c r="G85" i="34" s="1"/>
  <c r="F85" i="33"/>
  <c r="F85" i="34" s="1"/>
  <c r="AO2" i="33"/>
  <c r="AC162" i="31"/>
  <c r="AL162" i="33" s="1"/>
  <c r="AA162" i="34" s="1"/>
  <c r="AC161" i="31"/>
  <c r="AL161" i="33" s="1"/>
  <c r="AA161" i="34" s="1"/>
  <c r="AB162" i="31"/>
  <c r="AK162" i="33" s="1"/>
  <c r="Z162" i="34" s="1"/>
  <c r="AB161" i="31"/>
  <c r="AK161" i="33" s="1"/>
  <c r="Z161" i="34" s="1"/>
  <c r="Y161" i="31"/>
  <c r="AH161" i="33" s="1"/>
  <c r="T161" i="31"/>
  <c r="W161" i="33" s="1"/>
  <c r="U161" i="34" s="1"/>
  <c r="J161" i="31"/>
  <c r="H161" i="31"/>
  <c r="I161" i="33" s="1"/>
  <c r="I161" i="34" s="1"/>
  <c r="G161" i="31"/>
  <c r="H161" i="33" s="1"/>
  <c r="H161" i="34" s="1"/>
  <c r="D161" i="31"/>
  <c r="E161" i="33" s="1"/>
  <c r="E161" i="34" s="1"/>
  <c r="C161" i="31"/>
  <c r="D161" i="33" s="1"/>
  <c r="D161" i="34" s="1"/>
  <c r="AC158" i="31"/>
  <c r="AL158" i="33" s="1"/>
  <c r="AA158" i="34" s="1"/>
  <c r="AC157" i="31"/>
  <c r="AL157" i="33" s="1"/>
  <c r="AA157" i="34" s="1"/>
  <c r="AB158" i="31"/>
  <c r="AK158" i="33" s="1"/>
  <c r="Z158" i="34" s="1"/>
  <c r="AB157" i="31"/>
  <c r="AK157" i="33" s="1"/>
  <c r="Z157" i="34" s="1"/>
  <c r="AC154" i="31"/>
  <c r="AL154" i="33" s="1"/>
  <c r="AA154" i="34" s="1"/>
  <c r="AC153" i="31"/>
  <c r="AL153" i="33" s="1"/>
  <c r="AA153" i="34" s="1"/>
  <c r="AB154" i="31"/>
  <c r="AK154" i="33" s="1"/>
  <c r="Z154" i="34" s="1"/>
  <c r="AB153" i="31"/>
  <c r="AK153" i="33" s="1"/>
  <c r="Z153" i="34" s="1"/>
  <c r="Y157" i="31"/>
  <c r="AH157" i="33" s="1"/>
  <c r="Y153" i="31"/>
  <c r="AH153" i="33" s="1"/>
  <c r="T157" i="31"/>
  <c r="W157" i="33" s="1"/>
  <c r="U157" i="34" s="1"/>
  <c r="T153" i="31"/>
  <c r="W153" i="33" s="1"/>
  <c r="U153" i="34" s="1"/>
  <c r="J157" i="31"/>
  <c r="J153" i="31"/>
  <c r="H157" i="31"/>
  <c r="I157" i="33" s="1"/>
  <c r="I157" i="34" s="1"/>
  <c r="H153" i="31"/>
  <c r="I153" i="33" s="1"/>
  <c r="I153" i="34" s="1"/>
  <c r="G157" i="31"/>
  <c r="H157" i="33" s="1"/>
  <c r="H157" i="34" s="1"/>
  <c r="G153" i="31"/>
  <c r="H153" i="33" s="1"/>
  <c r="H153" i="34" s="1"/>
  <c r="D157" i="31"/>
  <c r="E157" i="33" s="1"/>
  <c r="E157" i="34" s="1"/>
  <c r="D153" i="31"/>
  <c r="E153" i="33" s="1"/>
  <c r="E153" i="34" s="1"/>
  <c r="C157" i="31"/>
  <c r="D157" i="33" s="1"/>
  <c r="D157" i="34" s="1"/>
  <c r="C153" i="31"/>
  <c r="D153" i="33" s="1"/>
  <c r="D153" i="34" s="1"/>
  <c r="AC150" i="31"/>
  <c r="AL150" i="33" s="1"/>
  <c r="AA150" i="34" s="1"/>
  <c r="AC149" i="31"/>
  <c r="AL149" i="33" s="1"/>
  <c r="AA149" i="34" s="1"/>
  <c r="AB150" i="31"/>
  <c r="AK150" i="33" s="1"/>
  <c r="Z150" i="34" s="1"/>
  <c r="AB149" i="31"/>
  <c r="AK149" i="33" s="1"/>
  <c r="Z149" i="34" s="1"/>
  <c r="AC146" i="31"/>
  <c r="AL146" i="33" s="1"/>
  <c r="AA146" i="34" s="1"/>
  <c r="AC145" i="31"/>
  <c r="AL145" i="33" s="1"/>
  <c r="AA145" i="34" s="1"/>
  <c r="AB146" i="31"/>
  <c r="AK146" i="33" s="1"/>
  <c r="Z146" i="34" s="1"/>
  <c r="AB145" i="31"/>
  <c r="AK145" i="33" s="1"/>
  <c r="Z145" i="34" s="1"/>
  <c r="Y149" i="31"/>
  <c r="AH149" i="33" s="1"/>
  <c r="Y145" i="31"/>
  <c r="AH145" i="33" s="1"/>
  <c r="T149" i="31"/>
  <c r="W149" i="33" s="1"/>
  <c r="U149" i="34" s="1"/>
  <c r="T145" i="31"/>
  <c r="W145" i="33" s="1"/>
  <c r="U145" i="34" s="1"/>
  <c r="J149" i="31"/>
  <c r="J145" i="31"/>
  <c r="H149" i="31"/>
  <c r="I149" i="33" s="1"/>
  <c r="I149" i="34" s="1"/>
  <c r="H145" i="31"/>
  <c r="I145" i="33" s="1"/>
  <c r="I145" i="34" s="1"/>
  <c r="G149" i="31"/>
  <c r="H149" i="33" s="1"/>
  <c r="H149" i="34" s="1"/>
  <c r="G145" i="31"/>
  <c r="H145" i="33" s="1"/>
  <c r="H145" i="34" s="1"/>
  <c r="D149" i="31"/>
  <c r="E149" i="33" s="1"/>
  <c r="E149" i="34" s="1"/>
  <c r="D145" i="31"/>
  <c r="E145" i="33" s="1"/>
  <c r="E145" i="34" s="1"/>
  <c r="C149" i="31"/>
  <c r="D149" i="33" s="1"/>
  <c r="D149" i="34" s="1"/>
  <c r="C145" i="31"/>
  <c r="D145" i="33" s="1"/>
  <c r="D145" i="34" s="1"/>
  <c r="AC142" i="31"/>
  <c r="AL142" i="33" s="1"/>
  <c r="AA142" i="34" s="1"/>
  <c r="AC141" i="31"/>
  <c r="AL141" i="33" s="1"/>
  <c r="AA141" i="34" s="1"/>
  <c r="AC138" i="31"/>
  <c r="AL138" i="33" s="1"/>
  <c r="AA138" i="34" s="1"/>
  <c r="AC137" i="31"/>
  <c r="AL137" i="33" s="1"/>
  <c r="AA137" i="34" s="1"/>
  <c r="AB142" i="31"/>
  <c r="AK142" i="33" s="1"/>
  <c r="Z142" i="34" s="1"/>
  <c r="AB141" i="31"/>
  <c r="AK141" i="33" s="1"/>
  <c r="Z141" i="34" s="1"/>
  <c r="AB138" i="31"/>
  <c r="AK138" i="33" s="1"/>
  <c r="Z138" i="34" s="1"/>
  <c r="AB137" i="31"/>
  <c r="AK137" i="33" s="1"/>
  <c r="Z137" i="34" s="1"/>
  <c r="Y141" i="31"/>
  <c r="AH141" i="33" s="1"/>
  <c r="Y137" i="31"/>
  <c r="AH137" i="33" s="1"/>
  <c r="T141" i="31"/>
  <c r="W141" i="33" s="1"/>
  <c r="U141" i="34" s="1"/>
  <c r="T137" i="31"/>
  <c r="W137" i="33" s="1"/>
  <c r="U137" i="34" s="1"/>
  <c r="J141" i="31"/>
  <c r="J137" i="31"/>
  <c r="H141" i="31"/>
  <c r="I141" i="33" s="1"/>
  <c r="I141" i="34" s="1"/>
  <c r="H137" i="31"/>
  <c r="I137" i="33" s="1"/>
  <c r="I137" i="34" s="1"/>
  <c r="G141" i="31"/>
  <c r="H141" i="33" s="1"/>
  <c r="H141" i="34" s="1"/>
  <c r="G137" i="31"/>
  <c r="H137" i="33" s="1"/>
  <c r="H137" i="34" s="1"/>
  <c r="D141" i="31"/>
  <c r="E141" i="33" s="1"/>
  <c r="E141" i="34" s="1"/>
  <c r="D137" i="31"/>
  <c r="E137" i="33" s="1"/>
  <c r="E137" i="34" s="1"/>
  <c r="C141" i="31"/>
  <c r="D141" i="33" s="1"/>
  <c r="D141" i="34" s="1"/>
  <c r="C137" i="31"/>
  <c r="D137" i="33" s="1"/>
  <c r="D137" i="34" s="1"/>
  <c r="AC134" i="31"/>
  <c r="AL134" i="33" s="1"/>
  <c r="AA134" i="34" s="1"/>
  <c r="AC133" i="31"/>
  <c r="AL133" i="33" s="1"/>
  <c r="AA133" i="34" s="1"/>
  <c r="AB134" i="31"/>
  <c r="AK134" i="33" s="1"/>
  <c r="Z134" i="34" s="1"/>
  <c r="AB133" i="31"/>
  <c r="AK133" i="33" s="1"/>
  <c r="Z133" i="34" s="1"/>
  <c r="AC130" i="31"/>
  <c r="AL130" i="33" s="1"/>
  <c r="AA130" i="34" s="1"/>
  <c r="AC129" i="31"/>
  <c r="AL129" i="33" s="1"/>
  <c r="AA129" i="34" s="1"/>
  <c r="AB130" i="31"/>
  <c r="AK130" i="33" s="1"/>
  <c r="Z130" i="34" s="1"/>
  <c r="AB129" i="31"/>
  <c r="AK129" i="33" s="1"/>
  <c r="Z129" i="34" s="1"/>
  <c r="Y133" i="31"/>
  <c r="AH133" i="33" s="1"/>
  <c r="Y129" i="31"/>
  <c r="AH129" i="33" s="1"/>
  <c r="T133" i="31"/>
  <c r="W133" i="33" s="1"/>
  <c r="U133" i="34" s="1"/>
  <c r="T129" i="31"/>
  <c r="W129" i="33" s="1"/>
  <c r="U129" i="34" s="1"/>
  <c r="J133" i="31"/>
  <c r="J129" i="31"/>
  <c r="H133" i="31"/>
  <c r="I133" i="33" s="1"/>
  <c r="I133" i="34" s="1"/>
  <c r="H129" i="31"/>
  <c r="I129" i="33" s="1"/>
  <c r="I129" i="34" s="1"/>
  <c r="G133" i="31"/>
  <c r="H133" i="33" s="1"/>
  <c r="H133" i="34" s="1"/>
  <c r="G129" i="31"/>
  <c r="H129" i="33" s="1"/>
  <c r="H129" i="34" s="1"/>
  <c r="D133" i="31"/>
  <c r="E133" i="33" s="1"/>
  <c r="E133" i="34" s="1"/>
  <c r="D129" i="31"/>
  <c r="E129" i="33" s="1"/>
  <c r="E129" i="34" s="1"/>
  <c r="C133" i="31"/>
  <c r="D133" i="33" s="1"/>
  <c r="D133" i="34" s="1"/>
  <c r="C129" i="31"/>
  <c r="D129" i="33" s="1"/>
  <c r="D129" i="34" s="1"/>
  <c r="AC126" i="31"/>
  <c r="AL126" i="33" s="1"/>
  <c r="AA126" i="34" s="1"/>
  <c r="AC125" i="31"/>
  <c r="AL125" i="33" s="1"/>
  <c r="AA125" i="34" s="1"/>
  <c r="AB126" i="31"/>
  <c r="AK126" i="33" s="1"/>
  <c r="Z126" i="34" s="1"/>
  <c r="AB125" i="31"/>
  <c r="AK125" i="33" s="1"/>
  <c r="Z125" i="34" s="1"/>
  <c r="AC122" i="31"/>
  <c r="AL122" i="33" s="1"/>
  <c r="AA122" i="34" s="1"/>
  <c r="AC121" i="31"/>
  <c r="AL121" i="33" s="1"/>
  <c r="AA121" i="34" s="1"/>
  <c r="AB122" i="31"/>
  <c r="AK122" i="33" s="1"/>
  <c r="Z122" i="34" s="1"/>
  <c r="AB121" i="31"/>
  <c r="AK121" i="33" s="1"/>
  <c r="Z121" i="34" s="1"/>
  <c r="Y125" i="31"/>
  <c r="AH125" i="33" s="1"/>
  <c r="Y121" i="31"/>
  <c r="AH121" i="33" s="1"/>
  <c r="T125" i="31"/>
  <c r="W125" i="33" s="1"/>
  <c r="U125" i="34" s="1"/>
  <c r="T121" i="31"/>
  <c r="W121" i="33" s="1"/>
  <c r="U121" i="34" s="1"/>
  <c r="J125" i="31"/>
  <c r="J121" i="31"/>
  <c r="H125" i="31"/>
  <c r="I125" i="33" s="1"/>
  <c r="I125" i="34" s="1"/>
  <c r="H121" i="31"/>
  <c r="I121" i="33" s="1"/>
  <c r="I121" i="34" s="1"/>
  <c r="G125" i="31"/>
  <c r="H125" i="33" s="1"/>
  <c r="H125" i="34" s="1"/>
  <c r="G121" i="31"/>
  <c r="H121" i="33" s="1"/>
  <c r="H121" i="34" s="1"/>
  <c r="D125" i="31"/>
  <c r="E125" i="33" s="1"/>
  <c r="E125" i="34" s="1"/>
  <c r="D121" i="31"/>
  <c r="E121" i="33" s="1"/>
  <c r="E121" i="34" s="1"/>
  <c r="C125" i="31"/>
  <c r="D125" i="33" s="1"/>
  <c r="D125" i="34" s="1"/>
  <c r="C121" i="31"/>
  <c r="D121" i="33" s="1"/>
  <c r="D121" i="34" s="1"/>
  <c r="AC118" i="31"/>
  <c r="AL118" i="33" s="1"/>
  <c r="AA118" i="34" s="1"/>
  <c r="AC117" i="31"/>
  <c r="AL117" i="33" s="1"/>
  <c r="AA117" i="34" s="1"/>
  <c r="AB118" i="31"/>
  <c r="AK118" i="33" s="1"/>
  <c r="Z118" i="34" s="1"/>
  <c r="AB117" i="31"/>
  <c r="AK117" i="33" s="1"/>
  <c r="Z117" i="34" s="1"/>
  <c r="AB106" i="31"/>
  <c r="AK106" i="33" s="1"/>
  <c r="Z106" i="34" s="1"/>
  <c r="AB105" i="31"/>
  <c r="AK105" i="33" s="1"/>
  <c r="Z105" i="34" s="1"/>
  <c r="AC114" i="31"/>
  <c r="AL114" i="33" s="1"/>
  <c r="AA114" i="34" s="1"/>
  <c r="AC113" i="31"/>
  <c r="AL113" i="33" s="1"/>
  <c r="AA113" i="34" s="1"/>
  <c r="AB114" i="31"/>
  <c r="AK114" i="33" s="1"/>
  <c r="Z114" i="34" s="1"/>
  <c r="AB113" i="31"/>
  <c r="AK113" i="33" s="1"/>
  <c r="Z113" i="34" s="1"/>
  <c r="Y117" i="31"/>
  <c r="AH117" i="33" s="1"/>
  <c r="Y113" i="31"/>
  <c r="AH113" i="33" s="1"/>
  <c r="T117" i="31"/>
  <c r="W117" i="33" s="1"/>
  <c r="U117" i="34" s="1"/>
  <c r="T113" i="31"/>
  <c r="W113" i="33" s="1"/>
  <c r="U113" i="34" s="1"/>
  <c r="J117" i="31"/>
  <c r="J113" i="31"/>
  <c r="H117" i="31"/>
  <c r="I117" i="33" s="1"/>
  <c r="I117" i="34" s="1"/>
  <c r="H113" i="31"/>
  <c r="I113" i="33" s="1"/>
  <c r="I113" i="34" s="1"/>
  <c r="G117" i="31"/>
  <c r="H117" i="33" s="1"/>
  <c r="H117" i="34" s="1"/>
  <c r="G113" i="31"/>
  <c r="H113" i="33" s="1"/>
  <c r="H113" i="34" s="1"/>
  <c r="D117" i="31"/>
  <c r="E117" i="33" s="1"/>
  <c r="E117" i="34" s="1"/>
  <c r="D113" i="31"/>
  <c r="E113" i="33" s="1"/>
  <c r="E113" i="34" s="1"/>
  <c r="C117" i="31"/>
  <c r="D117" i="33" s="1"/>
  <c r="D117" i="34" s="1"/>
  <c r="C113" i="31"/>
  <c r="D113" i="33" s="1"/>
  <c r="D113" i="34" s="1"/>
  <c r="AC110" i="31"/>
  <c r="AL110" i="33" s="1"/>
  <c r="AA110" i="34" s="1"/>
  <c r="AC109" i="31"/>
  <c r="AL109" i="33" s="1"/>
  <c r="AA109" i="34" s="1"/>
  <c r="AB110" i="31"/>
  <c r="AK110" i="33" s="1"/>
  <c r="Z110" i="34" s="1"/>
  <c r="AB109" i="31"/>
  <c r="AK109" i="33" s="1"/>
  <c r="Z109" i="34" s="1"/>
  <c r="AC106" i="31"/>
  <c r="AL106" i="33" s="1"/>
  <c r="AA106" i="34" s="1"/>
  <c r="AC105" i="31"/>
  <c r="AL105" i="33" s="1"/>
  <c r="AA105" i="34" s="1"/>
  <c r="Y109" i="31"/>
  <c r="AH109" i="33" s="1"/>
  <c r="Y105" i="31"/>
  <c r="AH105" i="33" s="1"/>
  <c r="T109" i="31"/>
  <c r="W109" i="33" s="1"/>
  <c r="U109" i="34" s="1"/>
  <c r="T105" i="31"/>
  <c r="W105" i="33" s="1"/>
  <c r="U105" i="34" s="1"/>
  <c r="J109" i="31"/>
  <c r="J105" i="31"/>
  <c r="H109" i="31"/>
  <c r="I109" i="33" s="1"/>
  <c r="I109" i="34" s="1"/>
  <c r="H105" i="31"/>
  <c r="I105" i="33" s="1"/>
  <c r="I105" i="34" s="1"/>
  <c r="G109" i="31"/>
  <c r="H109" i="33" s="1"/>
  <c r="H109" i="34" s="1"/>
  <c r="G105" i="31"/>
  <c r="H105" i="33" s="1"/>
  <c r="H105" i="34" s="1"/>
  <c r="D109" i="31"/>
  <c r="E109" i="33" s="1"/>
  <c r="E109" i="34" s="1"/>
  <c r="D105" i="31"/>
  <c r="E105" i="33" s="1"/>
  <c r="E105" i="34" s="1"/>
  <c r="C109" i="31"/>
  <c r="D109" i="33" s="1"/>
  <c r="D109" i="34" s="1"/>
  <c r="C105" i="31"/>
  <c r="D105" i="33" s="1"/>
  <c r="D105" i="34" s="1"/>
  <c r="AC102" i="31"/>
  <c r="AL102" i="33" s="1"/>
  <c r="AA102" i="34" s="1"/>
  <c r="AC101" i="31"/>
  <c r="AL101" i="33" s="1"/>
  <c r="AA101" i="34" s="1"/>
  <c r="AB102" i="31"/>
  <c r="AK102" i="33" s="1"/>
  <c r="Z102" i="34" s="1"/>
  <c r="AB101" i="31"/>
  <c r="AK101" i="33" s="1"/>
  <c r="Z101" i="34" s="1"/>
  <c r="Y101" i="31"/>
  <c r="AH101" i="33" s="1"/>
  <c r="T101" i="31"/>
  <c r="W101" i="33" s="1"/>
  <c r="U101" i="34" s="1"/>
  <c r="J101" i="31"/>
  <c r="H101" i="31"/>
  <c r="I101" i="33" s="1"/>
  <c r="I101" i="34" s="1"/>
  <c r="G101" i="31"/>
  <c r="H101" i="33" s="1"/>
  <c r="H101" i="34" s="1"/>
  <c r="D101" i="31"/>
  <c r="E101" i="33" s="1"/>
  <c r="E101" i="34" s="1"/>
  <c r="C101" i="31"/>
  <c r="D101" i="33" s="1"/>
  <c r="D101" i="34" s="1"/>
  <c r="AC98" i="31"/>
  <c r="AL98" i="33" s="1"/>
  <c r="AA98" i="34" s="1"/>
  <c r="AC97" i="31"/>
  <c r="AL97" i="33" s="1"/>
  <c r="AA97" i="34" s="1"/>
  <c r="AB98" i="31"/>
  <c r="AK98" i="33" s="1"/>
  <c r="Z98" i="34" s="1"/>
  <c r="AB97" i="31"/>
  <c r="AK97" i="33" s="1"/>
  <c r="Z97" i="34" s="1"/>
  <c r="Y97" i="31"/>
  <c r="AH97" i="33" s="1"/>
  <c r="T97" i="31"/>
  <c r="W97" i="33" s="1"/>
  <c r="U97" i="34" s="1"/>
  <c r="J97" i="31"/>
  <c r="H97" i="31"/>
  <c r="I97" i="33" s="1"/>
  <c r="I97" i="34" s="1"/>
  <c r="G97" i="31"/>
  <c r="H97" i="33" s="1"/>
  <c r="H97" i="34" s="1"/>
  <c r="D97" i="31"/>
  <c r="E97" i="33" s="1"/>
  <c r="E97" i="34" s="1"/>
  <c r="C97" i="31"/>
  <c r="D97" i="33" s="1"/>
  <c r="D97" i="34" s="1"/>
  <c r="AC94" i="31"/>
  <c r="AL94" i="33" s="1"/>
  <c r="AA94" i="34" s="1"/>
  <c r="AC93" i="31"/>
  <c r="AL93" i="33" s="1"/>
  <c r="AA93" i="34" s="1"/>
  <c r="AB94" i="31"/>
  <c r="AK94" i="33" s="1"/>
  <c r="Z94" i="34" s="1"/>
  <c r="AB93" i="31"/>
  <c r="AK93" i="33" s="1"/>
  <c r="Z93" i="34" s="1"/>
  <c r="Y93" i="31"/>
  <c r="AH93" i="33" s="1"/>
  <c r="T93" i="31"/>
  <c r="W93" i="33" s="1"/>
  <c r="U93" i="34" s="1"/>
  <c r="J93" i="31"/>
  <c r="H93" i="31"/>
  <c r="I93" i="33" s="1"/>
  <c r="I93" i="34" s="1"/>
  <c r="G93" i="31"/>
  <c r="H93" i="33" s="1"/>
  <c r="H93" i="34" s="1"/>
  <c r="D93" i="31"/>
  <c r="E93" i="33" s="1"/>
  <c r="E93" i="34" s="1"/>
  <c r="C93" i="31"/>
  <c r="D93" i="33" s="1"/>
  <c r="D93" i="34" s="1"/>
  <c r="AC90" i="31"/>
  <c r="AL90" i="33" s="1"/>
  <c r="AA90" i="34" s="1"/>
  <c r="AC89" i="31"/>
  <c r="AL89" i="33" s="1"/>
  <c r="AA89" i="34" s="1"/>
  <c r="AB90" i="31"/>
  <c r="AK90" i="33" s="1"/>
  <c r="Z90" i="34" s="1"/>
  <c r="AB89" i="31"/>
  <c r="AK89" i="33" s="1"/>
  <c r="Z89" i="34" s="1"/>
  <c r="Y89" i="31"/>
  <c r="AH89" i="33" s="1"/>
  <c r="T89" i="31"/>
  <c r="W89" i="33" s="1"/>
  <c r="U89" i="34" s="1"/>
  <c r="J89" i="31"/>
  <c r="H89" i="31"/>
  <c r="I89" i="33" s="1"/>
  <c r="I89" i="34" s="1"/>
  <c r="G89" i="31"/>
  <c r="H89" i="33" s="1"/>
  <c r="H89" i="34" s="1"/>
  <c r="D89" i="31"/>
  <c r="E89" i="33" s="1"/>
  <c r="E89" i="34" s="1"/>
  <c r="C89" i="31"/>
  <c r="D89" i="33" s="1"/>
  <c r="D89" i="34" s="1"/>
  <c r="AC86" i="31"/>
  <c r="AL86" i="33" s="1"/>
  <c r="AA86" i="34" s="1"/>
  <c r="AC85" i="31"/>
  <c r="AL85" i="33" s="1"/>
  <c r="AA85" i="34" s="1"/>
  <c r="AB86" i="31"/>
  <c r="AK86" i="33" s="1"/>
  <c r="Z86" i="34" s="1"/>
  <c r="AB85" i="31"/>
  <c r="AK85" i="33" s="1"/>
  <c r="Z85" i="34" s="1"/>
  <c r="Y85" i="31"/>
  <c r="AH85" i="33" s="1"/>
  <c r="T85" i="31"/>
  <c r="W85" i="33" s="1"/>
  <c r="U85" i="34" s="1"/>
  <c r="J85" i="31"/>
  <c r="H85" i="31"/>
  <c r="G85" i="31"/>
  <c r="H85" i="33" s="1"/>
  <c r="H85" i="34" s="1"/>
  <c r="D85" i="31"/>
  <c r="E85" i="33" s="1"/>
  <c r="E85" i="34" s="1"/>
  <c r="C85" i="31"/>
  <c r="D85" i="33" s="1"/>
  <c r="D85" i="34" s="1"/>
  <c r="L89" i="30"/>
  <c r="L88" i="30"/>
  <c r="H88" i="30"/>
  <c r="R83" i="30" a="1"/>
  <c r="R83" i="30" s="1"/>
  <c r="R81" i="30" a="1"/>
  <c r="R81" i="30" s="1"/>
  <c r="S81" i="30" s="1"/>
  <c r="R79" i="30" a="1"/>
  <c r="R79" i="30" s="1"/>
  <c r="R77" i="30" a="1"/>
  <c r="R77" i="30" s="1"/>
  <c r="S77" i="30" s="1"/>
  <c r="R75" i="30" a="1"/>
  <c r="R75" i="30" s="1"/>
  <c r="R73" i="30" a="1"/>
  <c r="R73" i="30" s="1"/>
  <c r="S73" i="30"/>
  <c r="R71" i="30" a="1"/>
  <c r="R71" i="30" s="1"/>
  <c r="R69" i="30" a="1"/>
  <c r="R69" i="30" s="1"/>
  <c r="S69" i="30"/>
  <c r="R67" i="30" a="1"/>
  <c r="R67" i="30" s="1"/>
  <c r="R65" i="30" a="1"/>
  <c r="R65" i="30" s="1"/>
  <c r="S65" i="30"/>
  <c r="R63" i="30" a="1"/>
  <c r="R63" i="30" s="1"/>
  <c r="R61" i="30" a="1"/>
  <c r="R61" i="30" s="1"/>
  <c r="S61" i="30"/>
  <c r="R59" i="30" a="1"/>
  <c r="R59" i="30" s="1"/>
  <c r="R57" i="30" a="1"/>
  <c r="R57" i="30" s="1"/>
  <c r="S57" i="30" s="1"/>
  <c r="R55" i="30" a="1"/>
  <c r="R55" i="30" s="1"/>
  <c r="R53" i="30" a="1"/>
  <c r="R53" i="30" s="1"/>
  <c r="S53" i="30" s="1"/>
  <c r="R51" i="30" a="1"/>
  <c r="R51" i="30" s="1"/>
  <c r="R49" i="30" a="1"/>
  <c r="R49" i="30" s="1"/>
  <c r="S49" i="30"/>
  <c r="R47" i="30" a="1"/>
  <c r="R47" i="30" s="1"/>
  <c r="R45" i="30" a="1"/>
  <c r="R45" i="30" s="1"/>
  <c r="S45" i="30"/>
  <c r="AB2" i="31"/>
  <c r="C165" i="31"/>
  <c r="E11" i="4"/>
  <c r="C8" i="16" s="1"/>
  <c r="X169" i="31"/>
  <c r="X168" i="31"/>
  <c r="T81" i="31"/>
  <c r="AC81" i="33"/>
  <c r="AB81" i="33"/>
  <c r="AC77" i="33"/>
  <c r="AB77" i="33"/>
  <c r="AC73" i="33"/>
  <c r="AB73" i="33"/>
  <c r="AC69" i="33"/>
  <c r="AB69" i="33"/>
  <c r="AC65" i="33"/>
  <c r="AB65" i="33"/>
  <c r="AC61" i="33"/>
  <c r="AB61" i="33"/>
  <c r="AC57" i="33"/>
  <c r="AB57" i="33"/>
  <c r="AC53" i="33"/>
  <c r="AB53" i="33"/>
  <c r="AC49" i="33"/>
  <c r="AB49" i="33"/>
  <c r="AC45" i="33"/>
  <c r="AB45" i="33"/>
  <c r="AC41" i="33"/>
  <c r="AB41" i="33"/>
  <c r="AC37" i="33"/>
  <c r="AB37" i="33"/>
  <c r="AC33" i="33"/>
  <c r="AB33" i="33"/>
  <c r="AC29" i="33"/>
  <c r="AB29" i="33"/>
  <c r="AC25" i="33"/>
  <c r="AB25" i="33"/>
  <c r="AC21" i="33"/>
  <c r="AB21" i="33"/>
  <c r="AC17" i="33"/>
  <c r="AB17" i="33"/>
  <c r="AC13" i="33"/>
  <c r="AB13" i="33"/>
  <c r="AC9" i="33"/>
  <c r="AB9" i="33"/>
  <c r="AC5" i="33"/>
  <c r="AB5" i="33"/>
  <c r="A2" i="24"/>
  <c r="AC84" i="34"/>
  <c r="AB84" i="34"/>
  <c r="AA84" i="34"/>
  <c r="AC83" i="34"/>
  <c r="AB83" i="34"/>
  <c r="AA83" i="34"/>
  <c r="AC82" i="34"/>
  <c r="AB82" i="34"/>
  <c r="AC81" i="34"/>
  <c r="AB81" i="34"/>
  <c r="W81" i="34"/>
  <c r="R81" i="34"/>
  <c r="O81" i="34"/>
  <c r="N81" i="34"/>
  <c r="M81" i="34"/>
  <c r="L81" i="34"/>
  <c r="K81" i="34"/>
  <c r="J81" i="34"/>
  <c r="AC80" i="34"/>
  <c r="AB80" i="34"/>
  <c r="AA80" i="34"/>
  <c r="AC79" i="34"/>
  <c r="AB79" i="34"/>
  <c r="AA79" i="34"/>
  <c r="AC78" i="34"/>
  <c r="AB78" i="34"/>
  <c r="AC77" i="34"/>
  <c r="AB77" i="34"/>
  <c r="W77" i="34"/>
  <c r="R77" i="34"/>
  <c r="O77" i="34"/>
  <c r="N77" i="34"/>
  <c r="M77" i="34"/>
  <c r="L77" i="34"/>
  <c r="K77" i="34"/>
  <c r="J77" i="34"/>
  <c r="AC76" i="34"/>
  <c r="AB76" i="34"/>
  <c r="AA76" i="34"/>
  <c r="AC75" i="34"/>
  <c r="AB75" i="34"/>
  <c r="AA75" i="34"/>
  <c r="AC74" i="34"/>
  <c r="AB74" i="34"/>
  <c r="AC73" i="34"/>
  <c r="AB73" i="34"/>
  <c r="W73" i="34"/>
  <c r="R73" i="34"/>
  <c r="O73" i="34"/>
  <c r="N73" i="34"/>
  <c r="M73" i="34"/>
  <c r="L73" i="34"/>
  <c r="K73" i="34"/>
  <c r="J73" i="34"/>
  <c r="AC72" i="34"/>
  <c r="AB72" i="34"/>
  <c r="AA72" i="34"/>
  <c r="AC71" i="34"/>
  <c r="AB71" i="34"/>
  <c r="AA71" i="34"/>
  <c r="AC70" i="34"/>
  <c r="AB70" i="34"/>
  <c r="AC69" i="34"/>
  <c r="AB69" i="34"/>
  <c r="W69" i="34"/>
  <c r="R69" i="34"/>
  <c r="O69" i="34"/>
  <c r="N69" i="34"/>
  <c r="M69" i="34"/>
  <c r="L69" i="34"/>
  <c r="K69" i="34"/>
  <c r="J69" i="34"/>
  <c r="AC68" i="34"/>
  <c r="AB68" i="34"/>
  <c r="AA68" i="34"/>
  <c r="AC67" i="34"/>
  <c r="AB67" i="34"/>
  <c r="AA67" i="34"/>
  <c r="AC66" i="34"/>
  <c r="AB66" i="34"/>
  <c r="AC65" i="34"/>
  <c r="AB65" i="34"/>
  <c r="W65" i="34"/>
  <c r="R65" i="34"/>
  <c r="O65" i="34"/>
  <c r="N65" i="34"/>
  <c r="M65" i="34"/>
  <c r="L65" i="34"/>
  <c r="K65" i="34"/>
  <c r="J65" i="34"/>
  <c r="AC64" i="34"/>
  <c r="AB64" i="34"/>
  <c r="AA64" i="34"/>
  <c r="AC63" i="34"/>
  <c r="AB63" i="34"/>
  <c r="AA63" i="34"/>
  <c r="AC62" i="34"/>
  <c r="AB62" i="34"/>
  <c r="AC61" i="34"/>
  <c r="AB61" i="34"/>
  <c r="W61" i="34"/>
  <c r="R61" i="34"/>
  <c r="O61" i="34"/>
  <c r="N61" i="34"/>
  <c r="M61" i="34"/>
  <c r="L61" i="34"/>
  <c r="K61" i="34"/>
  <c r="J61" i="34"/>
  <c r="AC60" i="34"/>
  <c r="AB60" i="34"/>
  <c r="AA60" i="34"/>
  <c r="AC59" i="34"/>
  <c r="AB59" i="34"/>
  <c r="AA59" i="34"/>
  <c r="AC58" i="34"/>
  <c r="AB58" i="34"/>
  <c r="AC57" i="34"/>
  <c r="AB57" i="34"/>
  <c r="W57" i="34"/>
  <c r="R57" i="34"/>
  <c r="O57" i="34"/>
  <c r="N57" i="34"/>
  <c r="M57" i="34"/>
  <c r="L57" i="34"/>
  <c r="K57" i="34"/>
  <c r="J57" i="34"/>
  <c r="AC56" i="34"/>
  <c r="AB56" i="34"/>
  <c r="AA56" i="34"/>
  <c r="AC55" i="34"/>
  <c r="AB55" i="34"/>
  <c r="AA55" i="34"/>
  <c r="AC54" i="34"/>
  <c r="AB54" i="34"/>
  <c r="AC53" i="34"/>
  <c r="AB53" i="34"/>
  <c r="W53" i="34"/>
  <c r="R53" i="34"/>
  <c r="O53" i="34"/>
  <c r="N53" i="34"/>
  <c r="M53" i="34"/>
  <c r="L53" i="34"/>
  <c r="K53" i="34"/>
  <c r="J53" i="34"/>
  <c r="AC52" i="34"/>
  <c r="AB52" i="34"/>
  <c r="AA52" i="34"/>
  <c r="AC51" i="34"/>
  <c r="AB51" i="34"/>
  <c r="AA51" i="34"/>
  <c r="AC50" i="34"/>
  <c r="AB50" i="34"/>
  <c r="AC49" i="34"/>
  <c r="AB49" i="34"/>
  <c r="W49" i="34"/>
  <c r="R49" i="34"/>
  <c r="O49" i="34"/>
  <c r="N49" i="34"/>
  <c r="M49" i="34"/>
  <c r="L49" i="34"/>
  <c r="K49" i="34"/>
  <c r="J49" i="34"/>
  <c r="AC48" i="34"/>
  <c r="AB48" i="34"/>
  <c r="AA48" i="34"/>
  <c r="AC47" i="34"/>
  <c r="AB47" i="34"/>
  <c r="AA47" i="34"/>
  <c r="AC46" i="34"/>
  <c r="AB46" i="34"/>
  <c r="AC45" i="34"/>
  <c r="AB45" i="34"/>
  <c r="W45" i="34"/>
  <c r="R45" i="34"/>
  <c r="O45" i="34"/>
  <c r="N45" i="34"/>
  <c r="M45" i="34"/>
  <c r="L45" i="34"/>
  <c r="K45" i="34"/>
  <c r="J45" i="34"/>
  <c r="AC44" i="34"/>
  <c r="AB44" i="34"/>
  <c r="AA44" i="34"/>
  <c r="AC43" i="34"/>
  <c r="AB43" i="34"/>
  <c r="AA43" i="34"/>
  <c r="AC42" i="34"/>
  <c r="AB42" i="34"/>
  <c r="AC41" i="34"/>
  <c r="AB41" i="34"/>
  <c r="W41" i="34"/>
  <c r="R41" i="34"/>
  <c r="O41" i="34"/>
  <c r="N41" i="34"/>
  <c r="M41" i="34"/>
  <c r="L41" i="34"/>
  <c r="K41" i="34"/>
  <c r="J41" i="34"/>
  <c r="AC40" i="34"/>
  <c r="AB40" i="34"/>
  <c r="AA40" i="34"/>
  <c r="AC39" i="34"/>
  <c r="AB39" i="34"/>
  <c r="AA39" i="34"/>
  <c r="AC38" i="34"/>
  <c r="AB38" i="34"/>
  <c r="AC37" i="34"/>
  <c r="AB37" i="34"/>
  <c r="W37" i="34"/>
  <c r="R37" i="34"/>
  <c r="O37" i="34"/>
  <c r="N37" i="34"/>
  <c r="M37" i="34"/>
  <c r="L37" i="34"/>
  <c r="K37" i="34"/>
  <c r="J37" i="34"/>
  <c r="AC36" i="34"/>
  <c r="AB36" i="34"/>
  <c r="AA36" i="34"/>
  <c r="AC35" i="34"/>
  <c r="AB35" i="34"/>
  <c r="AA35" i="34"/>
  <c r="AC34" i="34"/>
  <c r="AB34" i="34"/>
  <c r="AC33" i="34"/>
  <c r="AB33" i="34"/>
  <c r="W33" i="34"/>
  <c r="R33" i="34"/>
  <c r="O33" i="34"/>
  <c r="N33" i="34"/>
  <c r="M33" i="34"/>
  <c r="L33" i="34"/>
  <c r="K33" i="34"/>
  <c r="J33" i="34"/>
  <c r="AC32" i="34"/>
  <c r="AB32" i="34"/>
  <c r="AA32" i="34"/>
  <c r="AC31" i="34"/>
  <c r="AB31" i="34"/>
  <c r="AA31" i="34"/>
  <c r="AC30" i="34"/>
  <c r="AB30" i="34"/>
  <c r="AC29" i="34"/>
  <c r="AB29" i="34"/>
  <c r="W29" i="34"/>
  <c r="R29" i="34"/>
  <c r="O29" i="34"/>
  <c r="N29" i="34"/>
  <c r="M29" i="34"/>
  <c r="L29" i="34"/>
  <c r="K29" i="34"/>
  <c r="J29" i="34"/>
  <c r="AC28" i="34"/>
  <c r="AB28" i="34"/>
  <c r="AA28" i="34"/>
  <c r="AC27" i="34"/>
  <c r="AB27" i="34"/>
  <c r="AA27" i="34"/>
  <c r="AC26" i="34"/>
  <c r="AB26" i="34"/>
  <c r="AC25" i="34"/>
  <c r="AB25" i="34"/>
  <c r="W25" i="34"/>
  <c r="R25" i="34"/>
  <c r="O25" i="34"/>
  <c r="N25" i="34"/>
  <c r="M25" i="34"/>
  <c r="L25" i="34"/>
  <c r="K25" i="34"/>
  <c r="J25" i="34"/>
  <c r="AC24" i="34"/>
  <c r="AB24" i="34"/>
  <c r="AA24" i="34"/>
  <c r="AC23" i="34"/>
  <c r="AB23" i="34"/>
  <c r="AA23" i="34"/>
  <c r="AC22" i="34"/>
  <c r="AB22" i="34"/>
  <c r="AC21" i="34"/>
  <c r="AB21" i="34"/>
  <c r="W21" i="34"/>
  <c r="R21" i="34"/>
  <c r="O21" i="34"/>
  <c r="N21" i="34"/>
  <c r="M21" i="34"/>
  <c r="L21" i="34"/>
  <c r="K21" i="34"/>
  <c r="J21" i="34"/>
  <c r="AC20" i="34"/>
  <c r="AB20" i="34"/>
  <c r="AA20" i="34"/>
  <c r="AC19" i="34"/>
  <c r="AB19" i="34"/>
  <c r="AA19" i="34"/>
  <c r="AC18" i="34"/>
  <c r="AB18" i="34"/>
  <c r="AC17" i="34"/>
  <c r="AB17" i="34"/>
  <c r="W17" i="34"/>
  <c r="R17" i="34"/>
  <c r="O17" i="34"/>
  <c r="N17" i="34"/>
  <c r="M17" i="34"/>
  <c r="L17" i="34"/>
  <c r="K17" i="34"/>
  <c r="J17" i="34"/>
  <c r="AC16" i="34"/>
  <c r="AB16" i="34"/>
  <c r="AA16" i="34"/>
  <c r="AC15" i="34"/>
  <c r="AB15" i="34"/>
  <c r="AA15" i="34"/>
  <c r="AC14" i="34"/>
  <c r="AB14" i="34"/>
  <c r="AC13" i="34"/>
  <c r="AB13" i="34"/>
  <c r="W13" i="34"/>
  <c r="R13" i="34"/>
  <c r="O13" i="34"/>
  <c r="N13" i="34"/>
  <c r="M13" i="34"/>
  <c r="L13" i="34"/>
  <c r="K13" i="34"/>
  <c r="J13" i="34"/>
  <c r="AC12" i="34"/>
  <c r="AB12" i="34"/>
  <c r="AA12" i="34"/>
  <c r="AC11" i="34"/>
  <c r="AB11" i="34"/>
  <c r="AA11" i="34"/>
  <c r="AC10" i="34"/>
  <c r="AB10" i="34"/>
  <c r="AC9" i="34"/>
  <c r="AB9" i="34"/>
  <c r="W9" i="34"/>
  <c r="R9" i="34"/>
  <c r="O9" i="34"/>
  <c r="N9" i="34"/>
  <c r="M9" i="34"/>
  <c r="L9" i="34"/>
  <c r="K9" i="34"/>
  <c r="J9" i="34"/>
  <c r="O5" i="34"/>
  <c r="Q165" i="34"/>
  <c r="O165" i="34"/>
  <c r="L165" i="34"/>
  <c r="K165" i="34"/>
  <c r="J165" i="31"/>
  <c r="H165" i="31"/>
  <c r="D165" i="31"/>
  <c r="J165" i="33"/>
  <c r="J165" i="34" s="1"/>
  <c r="H165" i="33"/>
  <c r="V81" i="33"/>
  <c r="T81" i="34" s="1"/>
  <c r="U81" i="33"/>
  <c r="S81" i="34" s="1"/>
  <c r="S81" i="33"/>
  <c r="Q81" i="34" s="1"/>
  <c r="R81" i="33"/>
  <c r="Q81" i="33"/>
  <c r="P81" i="34" s="1"/>
  <c r="G81" i="33"/>
  <c r="G81" i="34" s="1"/>
  <c r="F81" i="33"/>
  <c r="F81" i="34" s="1"/>
  <c r="V77" i="33"/>
  <c r="T77" i="34" s="1"/>
  <c r="U77" i="33"/>
  <c r="S77" i="34" s="1"/>
  <c r="S77" i="33"/>
  <c r="Q77" i="34" s="1"/>
  <c r="R77" i="33"/>
  <c r="Q77" i="33"/>
  <c r="P77" i="34" s="1"/>
  <c r="G77" i="33"/>
  <c r="G77" i="34" s="1"/>
  <c r="F77" i="33"/>
  <c r="F77" i="34" s="1"/>
  <c r="V73" i="33"/>
  <c r="T73" i="34" s="1"/>
  <c r="U73" i="33"/>
  <c r="S73" i="34" s="1"/>
  <c r="S73" i="33"/>
  <c r="Q73" i="34" s="1"/>
  <c r="R73" i="33"/>
  <c r="Q73" i="33"/>
  <c r="P73" i="34" s="1"/>
  <c r="G73" i="33"/>
  <c r="G73" i="34" s="1"/>
  <c r="F73" i="33"/>
  <c r="F73" i="34" s="1"/>
  <c r="V69" i="33"/>
  <c r="T69" i="34" s="1"/>
  <c r="U69" i="33"/>
  <c r="S69" i="34" s="1"/>
  <c r="S69" i="33"/>
  <c r="Q69" i="34" s="1"/>
  <c r="R69" i="33"/>
  <c r="Q69" i="33"/>
  <c r="P69" i="34" s="1"/>
  <c r="G69" i="33"/>
  <c r="G69" i="34" s="1"/>
  <c r="F69" i="33"/>
  <c r="F69" i="34" s="1"/>
  <c r="V65" i="33"/>
  <c r="T65" i="34" s="1"/>
  <c r="U65" i="33"/>
  <c r="S65" i="34" s="1"/>
  <c r="S65" i="33"/>
  <c r="Q65" i="34" s="1"/>
  <c r="R65" i="33"/>
  <c r="Q65" i="33"/>
  <c r="P65" i="34" s="1"/>
  <c r="G65" i="33"/>
  <c r="G65" i="34" s="1"/>
  <c r="F65" i="33"/>
  <c r="F65" i="34" s="1"/>
  <c r="V61" i="33"/>
  <c r="T61" i="34" s="1"/>
  <c r="U61" i="33"/>
  <c r="S61" i="34" s="1"/>
  <c r="S61" i="33"/>
  <c r="Q61" i="34" s="1"/>
  <c r="R61" i="33"/>
  <c r="Q61" i="33"/>
  <c r="P61" i="34" s="1"/>
  <c r="G61" i="33"/>
  <c r="G61" i="34" s="1"/>
  <c r="F61" i="33"/>
  <c r="F61" i="34" s="1"/>
  <c r="V57" i="33"/>
  <c r="T57" i="34" s="1"/>
  <c r="U57" i="33"/>
  <c r="S57" i="34" s="1"/>
  <c r="S57" i="33"/>
  <c r="Q57" i="34" s="1"/>
  <c r="R57" i="33"/>
  <c r="Q57" i="33"/>
  <c r="P57" i="34" s="1"/>
  <c r="G57" i="33"/>
  <c r="G57" i="34" s="1"/>
  <c r="F57" i="33"/>
  <c r="F57" i="34" s="1"/>
  <c r="V53" i="33"/>
  <c r="T53" i="34" s="1"/>
  <c r="U53" i="33"/>
  <c r="S53" i="34" s="1"/>
  <c r="S53" i="33"/>
  <c r="Q53" i="34" s="1"/>
  <c r="R53" i="33"/>
  <c r="Q53" i="33"/>
  <c r="P53" i="34" s="1"/>
  <c r="G53" i="33"/>
  <c r="G53" i="34" s="1"/>
  <c r="F53" i="33"/>
  <c r="F53" i="34" s="1"/>
  <c r="V49" i="33"/>
  <c r="T49" i="34" s="1"/>
  <c r="U49" i="33"/>
  <c r="S49" i="34" s="1"/>
  <c r="S49" i="33"/>
  <c r="Q49" i="34" s="1"/>
  <c r="R49" i="33"/>
  <c r="Q49" i="33"/>
  <c r="P49" i="34" s="1"/>
  <c r="G49" i="33"/>
  <c r="G49" i="34" s="1"/>
  <c r="F49" i="33"/>
  <c r="F49" i="34" s="1"/>
  <c r="V45" i="33"/>
  <c r="T45" i="34" s="1"/>
  <c r="U45" i="33"/>
  <c r="S45" i="34" s="1"/>
  <c r="S45" i="33"/>
  <c r="Q45" i="34" s="1"/>
  <c r="R45" i="33"/>
  <c r="Q45" i="33"/>
  <c r="P45" i="34" s="1"/>
  <c r="G45" i="33"/>
  <c r="G45" i="34" s="1"/>
  <c r="F45" i="33"/>
  <c r="F45" i="34" s="1"/>
  <c r="V41" i="33"/>
  <c r="T41" i="34" s="1"/>
  <c r="U41" i="33"/>
  <c r="S41" i="34" s="1"/>
  <c r="S41" i="33"/>
  <c r="Q41" i="34" s="1"/>
  <c r="R41" i="33"/>
  <c r="Q41" i="33"/>
  <c r="P41" i="34" s="1"/>
  <c r="G41" i="33"/>
  <c r="G41" i="34" s="1"/>
  <c r="F41" i="33"/>
  <c r="F41" i="34" s="1"/>
  <c r="V37" i="33"/>
  <c r="T37" i="34" s="1"/>
  <c r="U37" i="33"/>
  <c r="S37" i="34" s="1"/>
  <c r="S37" i="33"/>
  <c r="Q37" i="34" s="1"/>
  <c r="R37" i="33"/>
  <c r="Q37" i="33"/>
  <c r="P37" i="34" s="1"/>
  <c r="G37" i="33"/>
  <c r="G37" i="34" s="1"/>
  <c r="F37" i="33"/>
  <c r="F37" i="34" s="1"/>
  <c r="V33" i="33"/>
  <c r="T33" i="34" s="1"/>
  <c r="U33" i="33"/>
  <c r="S33" i="34" s="1"/>
  <c r="S33" i="33"/>
  <c r="Q33" i="34" s="1"/>
  <c r="R33" i="33"/>
  <c r="Q33" i="33"/>
  <c r="P33" i="34" s="1"/>
  <c r="G33" i="33"/>
  <c r="G33" i="34" s="1"/>
  <c r="F33" i="33"/>
  <c r="F33" i="34" s="1"/>
  <c r="V29" i="33"/>
  <c r="T29" i="34" s="1"/>
  <c r="U29" i="33"/>
  <c r="S29" i="34" s="1"/>
  <c r="S29" i="33"/>
  <c r="Q29" i="34" s="1"/>
  <c r="R29" i="33"/>
  <c r="Q29" i="33"/>
  <c r="P29" i="34" s="1"/>
  <c r="G29" i="33"/>
  <c r="G29" i="34" s="1"/>
  <c r="F29" i="33"/>
  <c r="F29" i="34" s="1"/>
  <c r="V25" i="33"/>
  <c r="T25" i="34" s="1"/>
  <c r="U25" i="33"/>
  <c r="S25" i="34" s="1"/>
  <c r="S25" i="33"/>
  <c r="Q25" i="34" s="1"/>
  <c r="R25" i="33"/>
  <c r="Q25" i="33"/>
  <c r="P25" i="34" s="1"/>
  <c r="G25" i="33"/>
  <c r="G25" i="34" s="1"/>
  <c r="F25" i="33"/>
  <c r="F25" i="34" s="1"/>
  <c r="V21" i="33"/>
  <c r="T21" i="34" s="1"/>
  <c r="U21" i="33"/>
  <c r="S21" i="34" s="1"/>
  <c r="S21" i="33"/>
  <c r="Q21" i="34" s="1"/>
  <c r="R21" i="33"/>
  <c r="Q21" i="33"/>
  <c r="P21" i="34" s="1"/>
  <c r="G21" i="33"/>
  <c r="G21" i="34" s="1"/>
  <c r="F21" i="33"/>
  <c r="F21" i="34" s="1"/>
  <c r="V17" i="33"/>
  <c r="T17" i="34" s="1"/>
  <c r="U17" i="33"/>
  <c r="S17" i="34" s="1"/>
  <c r="S17" i="33"/>
  <c r="Q17" i="34" s="1"/>
  <c r="R17" i="33"/>
  <c r="Q17" i="33"/>
  <c r="P17" i="34" s="1"/>
  <c r="G17" i="33"/>
  <c r="G17" i="34" s="1"/>
  <c r="F17" i="33"/>
  <c r="F17" i="34" s="1"/>
  <c r="V13" i="33"/>
  <c r="T13" i="34" s="1"/>
  <c r="U13" i="33"/>
  <c r="S13" i="34" s="1"/>
  <c r="S13" i="33"/>
  <c r="Q13" i="34" s="1"/>
  <c r="R13" i="33"/>
  <c r="Q13" i="33"/>
  <c r="P13" i="34" s="1"/>
  <c r="G13" i="33"/>
  <c r="G13" i="34" s="1"/>
  <c r="F13" i="33"/>
  <c r="F13" i="34" s="1"/>
  <c r="V9" i="33"/>
  <c r="T9" i="34" s="1"/>
  <c r="U9" i="33"/>
  <c r="S9" i="34" s="1"/>
  <c r="S9" i="33"/>
  <c r="Q9" i="34" s="1"/>
  <c r="R9" i="33"/>
  <c r="Q9" i="33"/>
  <c r="P9" i="34" s="1"/>
  <c r="G9" i="33"/>
  <c r="G9" i="34" s="1"/>
  <c r="F9" i="33"/>
  <c r="F9" i="34" s="1"/>
  <c r="Q5" i="33"/>
  <c r="P5" i="34" s="1"/>
  <c r="S5" i="33"/>
  <c r="U5" i="33"/>
  <c r="V5" i="33"/>
  <c r="R5" i="33"/>
  <c r="F5" i="33"/>
  <c r="G5" i="33"/>
  <c r="G5" i="34" s="1"/>
  <c r="Q3" i="34"/>
  <c r="X133" i="34" l="1"/>
  <c r="X117" i="34"/>
  <c r="X85" i="34"/>
  <c r="X129" i="34"/>
  <c r="X125" i="34"/>
  <c r="X153" i="34"/>
  <c r="X101" i="34"/>
  <c r="X161" i="34"/>
  <c r="X113" i="34"/>
  <c r="X105" i="34"/>
  <c r="X145" i="34"/>
  <c r="X93" i="34"/>
  <c r="X121" i="34"/>
  <c r="X149" i="34"/>
  <c r="T53" i="30" a="1"/>
  <c r="T53" i="30" s="1"/>
  <c r="B53" i="30" s="1"/>
  <c r="T57" i="30" a="1"/>
  <c r="T57" i="30" s="1"/>
  <c r="B57" i="30" s="1"/>
  <c r="T77" i="30" a="1"/>
  <c r="T77" i="30" s="1"/>
  <c r="B77" i="30" s="1"/>
  <c r="T69" i="30" a="1"/>
  <c r="T69" i="30" s="1"/>
  <c r="B69" i="30" s="1"/>
  <c r="T73" i="30" a="1"/>
  <c r="T73" i="30" s="1"/>
  <c r="B73" i="30" s="1"/>
  <c r="T49" i="30" a="1"/>
  <c r="T49" i="30" s="1"/>
  <c r="B49" i="30" s="1"/>
  <c r="T61" i="30" a="1"/>
  <c r="T61" i="30" s="1"/>
  <c r="B61" i="30" s="1"/>
  <c r="T45" i="30" a="1"/>
  <c r="T45" i="30" s="1"/>
  <c r="B45" i="30" s="1"/>
  <c r="T65" i="30" a="1"/>
  <c r="T65" i="30" s="1"/>
  <c r="B65" i="30" s="1"/>
  <c r="T81" i="30" a="1"/>
  <c r="T81" i="30" s="1"/>
  <c r="B81" i="30" s="1"/>
  <c r="S47" i="30"/>
  <c r="S55" i="30"/>
  <c r="S63" i="30"/>
  <c r="S71" i="30"/>
  <c r="S79" i="30"/>
  <c r="X17" i="34"/>
  <c r="X33" i="34"/>
  <c r="X49" i="34"/>
  <c r="X65" i="34"/>
  <c r="X81" i="34"/>
  <c r="S51" i="30"/>
  <c r="S59" i="30"/>
  <c r="S67" i="30"/>
  <c r="S75" i="30"/>
  <c r="S83" i="30"/>
  <c r="X57" i="34"/>
  <c r="X53" i="34"/>
  <c r="X29" i="34"/>
  <c r="X45" i="34"/>
  <c r="X61" i="34"/>
  <c r="X77" i="34"/>
  <c r="X21" i="34"/>
  <c r="X73" i="34"/>
  <c r="X37" i="34"/>
  <c r="X69" i="34"/>
  <c r="X25" i="34"/>
  <c r="X41" i="34"/>
  <c r="X9" i="34"/>
  <c r="AM170" i="33"/>
  <c r="X13" i="34"/>
  <c r="AM169" i="33"/>
  <c r="O3" i="34"/>
  <c r="L3" i="34"/>
  <c r="K3" i="34"/>
  <c r="J3" i="33"/>
  <c r="J3" i="34" s="1"/>
  <c r="H3" i="33"/>
  <c r="J3" i="31"/>
  <c r="H3" i="31"/>
  <c r="I165" i="33" s="1"/>
  <c r="I165" i="34" s="1"/>
  <c r="D3" i="31"/>
  <c r="D5" i="31"/>
  <c r="E5" i="33" s="1"/>
  <c r="E5" i="34" s="1"/>
  <c r="C3" i="31"/>
  <c r="E10" i="29"/>
  <c r="AC8" i="34"/>
  <c r="AC7" i="34"/>
  <c r="AC6" i="34"/>
  <c r="AC5" i="34"/>
  <c r="AB8" i="34"/>
  <c r="AB7" i="34"/>
  <c r="AB6" i="34"/>
  <c r="AB5" i="34"/>
  <c r="AA8" i="34"/>
  <c r="AA7" i="34"/>
  <c r="X5" i="34"/>
  <c r="W5" i="34"/>
  <c r="T5" i="34"/>
  <c r="S5" i="34"/>
  <c r="R5" i="34"/>
  <c r="Q5" i="34"/>
  <c r="N5" i="34"/>
  <c r="L5" i="34"/>
  <c r="M5" i="34"/>
  <c r="K5" i="34"/>
  <c r="J5" i="34"/>
  <c r="F5" i="34"/>
  <c r="AH2" i="34"/>
  <c r="T59" i="30" l="1" a="1"/>
  <c r="T59" i="30" s="1"/>
  <c r="B59" i="30" s="1"/>
  <c r="T71" i="30" a="1"/>
  <c r="T71" i="30" s="1"/>
  <c r="B71" i="30" s="1"/>
  <c r="T51" i="30" a="1"/>
  <c r="T51" i="30" s="1"/>
  <c r="B51" i="30" s="1"/>
  <c r="T63" i="30" a="1"/>
  <c r="T63" i="30" s="1"/>
  <c r="B63" i="30" s="1"/>
  <c r="T55" i="30" a="1"/>
  <c r="T55" i="30" s="1"/>
  <c r="B55" i="30" s="1"/>
  <c r="T79" i="30" a="1"/>
  <c r="T79" i="30" s="1"/>
  <c r="B79" i="30" s="1"/>
  <c r="T67" i="30" a="1"/>
  <c r="T67" i="30" s="1"/>
  <c r="B67" i="30" s="1"/>
  <c r="T47" i="30" a="1"/>
  <c r="T47" i="30" s="1"/>
  <c r="B47" i="30" s="1"/>
  <c r="T75" i="30" a="1"/>
  <c r="T75" i="30" s="1"/>
  <c r="B75" i="30" s="1"/>
  <c r="T83" i="30" a="1"/>
  <c r="T83" i="30" s="1"/>
  <c r="B83" i="30" s="1"/>
  <c r="I3" i="33"/>
  <c r="I3" i="34" s="1"/>
  <c r="AC82" i="31"/>
  <c r="AL82" i="33" s="1"/>
  <c r="AA82" i="34" s="1"/>
  <c r="AC81" i="31"/>
  <c r="AL81" i="33" s="1"/>
  <c r="AA81" i="34" s="1"/>
  <c r="AB82" i="31"/>
  <c r="AK82" i="33" s="1"/>
  <c r="Z82" i="34" s="1"/>
  <c r="AB81" i="31"/>
  <c r="AK81" i="33" s="1"/>
  <c r="Z81" i="34" s="1"/>
  <c r="Y81" i="31"/>
  <c r="AH81" i="33" s="1"/>
  <c r="W81" i="33"/>
  <c r="U81" i="34" s="1"/>
  <c r="J81" i="31"/>
  <c r="H81" i="31"/>
  <c r="I81" i="33" s="1"/>
  <c r="I81" i="34" s="1"/>
  <c r="G81" i="31"/>
  <c r="H81" i="33" s="1"/>
  <c r="H81" i="34" s="1"/>
  <c r="D81" i="31"/>
  <c r="E81" i="33" s="1"/>
  <c r="E81" i="34" s="1"/>
  <c r="C81" i="31"/>
  <c r="D81" i="33" s="1"/>
  <c r="D81" i="34" s="1"/>
  <c r="AC78" i="31"/>
  <c r="AL78" i="33" s="1"/>
  <c r="AA78" i="34" s="1"/>
  <c r="AC77" i="31"/>
  <c r="AL77" i="33" s="1"/>
  <c r="AA77" i="34" s="1"/>
  <c r="AB78" i="31"/>
  <c r="AK78" i="33" s="1"/>
  <c r="Z78" i="34" s="1"/>
  <c r="AB77" i="31"/>
  <c r="AK77" i="33" s="1"/>
  <c r="Z77" i="34" s="1"/>
  <c r="Y77" i="31"/>
  <c r="AH77" i="33" s="1"/>
  <c r="T77" i="31"/>
  <c r="W77" i="33" s="1"/>
  <c r="U77" i="34" s="1"/>
  <c r="J77" i="31"/>
  <c r="H77" i="31"/>
  <c r="I77" i="33" s="1"/>
  <c r="I77" i="34" s="1"/>
  <c r="G77" i="31"/>
  <c r="H77" i="33" s="1"/>
  <c r="H77" i="34" s="1"/>
  <c r="D77" i="31"/>
  <c r="E77" i="33" s="1"/>
  <c r="E77" i="34" s="1"/>
  <c r="C77" i="31"/>
  <c r="D77" i="33" s="1"/>
  <c r="D77" i="34" s="1"/>
  <c r="AC74" i="31"/>
  <c r="AL74" i="33" s="1"/>
  <c r="AA74" i="34" s="1"/>
  <c r="AC73" i="31"/>
  <c r="AL73" i="33" s="1"/>
  <c r="AA73" i="34" s="1"/>
  <c r="AB74" i="31"/>
  <c r="AK74" i="33" s="1"/>
  <c r="Z74" i="34" s="1"/>
  <c r="AB73" i="31"/>
  <c r="AK73" i="33" s="1"/>
  <c r="Z73" i="34" s="1"/>
  <c r="Y73" i="31"/>
  <c r="AH73" i="33" s="1"/>
  <c r="T73" i="31"/>
  <c r="W73" i="33" s="1"/>
  <c r="U73" i="34" s="1"/>
  <c r="J73" i="31"/>
  <c r="H73" i="31"/>
  <c r="I73" i="33" s="1"/>
  <c r="I73" i="34" s="1"/>
  <c r="G73" i="31"/>
  <c r="H73" i="33" s="1"/>
  <c r="H73" i="34" s="1"/>
  <c r="D73" i="31"/>
  <c r="E73" i="33" s="1"/>
  <c r="E73" i="34" s="1"/>
  <c r="C73" i="31"/>
  <c r="D73" i="33" s="1"/>
  <c r="D73" i="34" s="1"/>
  <c r="AC70" i="31"/>
  <c r="AL70" i="33" s="1"/>
  <c r="AA70" i="34" s="1"/>
  <c r="AC69" i="31"/>
  <c r="AL69" i="33" s="1"/>
  <c r="AA69" i="34" s="1"/>
  <c r="AB70" i="31"/>
  <c r="AK70" i="33" s="1"/>
  <c r="Z70" i="34" s="1"/>
  <c r="AB69" i="31"/>
  <c r="AK69" i="33" s="1"/>
  <c r="Z69" i="34" s="1"/>
  <c r="Y69" i="31"/>
  <c r="AH69" i="33" s="1"/>
  <c r="T69" i="31"/>
  <c r="W69" i="33" s="1"/>
  <c r="U69" i="34" s="1"/>
  <c r="J69" i="31"/>
  <c r="H69" i="31"/>
  <c r="I69" i="33" s="1"/>
  <c r="I69" i="34" s="1"/>
  <c r="G69" i="31"/>
  <c r="H69" i="33" s="1"/>
  <c r="H69" i="34" s="1"/>
  <c r="D69" i="31"/>
  <c r="E69" i="33" s="1"/>
  <c r="E69" i="34" s="1"/>
  <c r="C69" i="31"/>
  <c r="D69" i="33" s="1"/>
  <c r="D69" i="34" s="1"/>
  <c r="AC66" i="31"/>
  <c r="AL66" i="33" s="1"/>
  <c r="AA66" i="34" s="1"/>
  <c r="AC65" i="31"/>
  <c r="AL65" i="33" s="1"/>
  <c r="AA65" i="34" s="1"/>
  <c r="AB66" i="31"/>
  <c r="AK66" i="33" s="1"/>
  <c r="Z66" i="34" s="1"/>
  <c r="AB65" i="31"/>
  <c r="AK65" i="33" s="1"/>
  <c r="Z65" i="34" s="1"/>
  <c r="Y65" i="31"/>
  <c r="AH65" i="33" s="1"/>
  <c r="T65" i="31"/>
  <c r="W65" i="33" s="1"/>
  <c r="U65" i="34" s="1"/>
  <c r="J65" i="31"/>
  <c r="H65" i="31"/>
  <c r="I65" i="33" s="1"/>
  <c r="I65" i="34" s="1"/>
  <c r="G65" i="31"/>
  <c r="H65" i="33" s="1"/>
  <c r="H65" i="34" s="1"/>
  <c r="D65" i="31"/>
  <c r="E65" i="33" s="1"/>
  <c r="E65" i="34" s="1"/>
  <c r="C65" i="31"/>
  <c r="D65" i="33" s="1"/>
  <c r="D65" i="34" s="1"/>
  <c r="AC62" i="31"/>
  <c r="AL62" i="33" s="1"/>
  <c r="AA62" i="34" s="1"/>
  <c r="AC61" i="31"/>
  <c r="AL61" i="33" s="1"/>
  <c r="AA61" i="34" s="1"/>
  <c r="AB62" i="31"/>
  <c r="AK62" i="33" s="1"/>
  <c r="Z62" i="34" s="1"/>
  <c r="AB61" i="31"/>
  <c r="AK61" i="33" s="1"/>
  <c r="Z61" i="34" s="1"/>
  <c r="Y61" i="31"/>
  <c r="AH61" i="33" s="1"/>
  <c r="T61" i="31"/>
  <c r="W61" i="33" s="1"/>
  <c r="U61" i="34" s="1"/>
  <c r="J61" i="31"/>
  <c r="H61" i="31"/>
  <c r="I61" i="33" s="1"/>
  <c r="I61" i="34" s="1"/>
  <c r="G61" i="31"/>
  <c r="H61" i="33" s="1"/>
  <c r="H61" i="34" s="1"/>
  <c r="D61" i="31"/>
  <c r="E61" i="33" s="1"/>
  <c r="E61" i="34" s="1"/>
  <c r="C61" i="31"/>
  <c r="D61" i="33" s="1"/>
  <c r="D61" i="34" s="1"/>
  <c r="AC58" i="31"/>
  <c r="AL58" i="33" s="1"/>
  <c r="AA58" i="34" s="1"/>
  <c r="AC57" i="31"/>
  <c r="AL57" i="33" s="1"/>
  <c r="AA57" i="34" s="1"/>
  <c r="AB58" i="31"/>
  <c r="AK58" i="33" s="1"/>
  <c r="Z58" i="34" s="1"/>
  <c r="AB57" i="31"/>
  <c r="AK57" i="33" s="1"/>
  <c r="Z57" i="34" s="1"/>
  <c r="Y57" i="31"/>
  <c r="AH57" i="33" s="1"/>
  <c r="T57" i="31"/>
  <c r="W57" i="33" s="1"/>
  <c r="U57" i="34" s="1"/>
  <c r="J57" i="31"/>
  <c r="H57" i="31"/>
  <c r="I57" i="33" s="1"/>
  <c r="I57" i="34" s="1"/>
  <c r="G57" i="31"/>
  <c r="H57" i="33" s="1"/>
  <c r="H57" i="34" s="1"/>
  <c r="D57" i="31"/>
  <c r="E57" i="33" s="1"/>
  <c r="E57" i="34" s="1"/>
  <c r="C57" i="31"/>
  <c r="D57" i="33" s="1"/>
  <c r="D57" i="34" s="1"/>
  <c r="AC54" i="31"/>
  <c r="AL54" i="33" s="1"/>
  <c r="AA54" i="34" s="1"/>
  <c r="AC53" i="31"/>
  <c r="AL53" i="33" s="1"/>
  <c r="AA53" i="34" s="1"/>
  <c r="AB54" i="31"/>
  <c r="AK54" i="33" s="1"/>
  <c r="Z54" i="34" s="1"/>
  <c r="AB53" i="31"/>
  <c r="AK53" i="33" s="1"/>
  <c r="Z53" i="34" s="1"/>
  <c r="Y53" i="31"/>
  <c r="AH53" i="33" s="1"/>
  <c r="T53" i="31"/>
  <c r="W53" i="33" s="1"/>
  <c r="U53" i="34" s="1"/>
  <c r="J53" i="31"/>
  <c r="H53" i="31"/>
  <c r="I53" i="33" s="1"/>
  <c r="I53" i="34" s="1"/>
  <c r="G53" i="31"/>
  <c r="H53" i="33" s="1"/>
  <c r="H53" i="34" s="1"/>
  <c r="D53" i="31"/>
  <c r="E53" i="33" s="1"/>
  <c r="E53" i="34" s="1"/>
  <c r="C53" i="31"/>
  <c r="D53" i="33" s="1"/>
  <c r="D53" i="34" s="1"/>
  <c r="AC50" i="31"/>
  <c r="AL50" i="33" s="1"/>
  <c r="AA50" i="34" s="1"/>
  <c r="AC49" i="31"/>
  <c r="AL49" i="33" s="1"/>
  <c r="AA49" i="34" s="1"/>
  <c r="AB50" i="31"/>
  <c r="AK50" i="33" s="1"/>
  <c r="Z50" i="34" s="1"/>
  <c r="AB49" i="31"/>
  <c r="AK49" i="33" s="1"/>
  <c r="Z49" i="34" s="1"/>
  <c r="Y49" i="31"/>
  <c r="AH49" i="33" s="1"/>
  <c r="T49" i="31"/>
  <c r="W49" i="33" s="1"/>
  <c r="U49" i="34" s="1"/>
  <c r="J49" i="31"/>
  <c r="H49" i="31"/>
  <c r="I49" i="33" s="1"/>
  <c r="I49" i="34" s="1"/>
  <c r="G49" i="31"/>
  <c r="H49" i="33" s="1"/>
  <c r="H49" i="34" s="1"/>
  <c r="D49" i="31"/>
  <c r="E49" i="33" s="1"/>
  <c r="E49" i="34" s="1"/>
  <c r="C49" i="31"/>
  <c r="D49" i="33" s="1"/>
  <c r="D49" i="34" s="1"/>
  <c r="AC46" i="31"/>
  <c r="AL46" i="33" s="1"/>
  <c r="AA46" i="34" s="1"/>
  <c r="AC45" i="31"/>
  <c r="AB46" i="31"/>
  <c r="AK46" i="33" s="1"/>
  <c r="Z46" i="34" s="1"/>
  <c r="AB45" i="31"/>
  <c r="AK45" i="33" s="1"/>
  <c r="Z45" i="34" s="1"/>
  <c r="Y45" i="31"/>
  <c r="AH45" i="33" s="1"/>
  <c r="T45" i="31"/>
  <c r="W45" i="33" s="1"/>
  <c r="U45" i="34" s="1"/>
  <c r="J45" i="31"/>
  <c r="H45" i="31"/>
  <c r="I45" i="33" s="1"/>
  <c r="I45" i="34" s="1"/>
  <c r="G45" i="31"/>
  <c r="H45" i="33" s="1"/>
  <c r="H45" i="34" s="1"/>
  <c r="D45" i="31"/>
  <c r="E45" i="33" s="1"/>
  <c r="E45" i="34" s="1"/>
  <c r="C45" i="31"/>
  <c r="D45" i="33" s="1"/>
  <c r="D45" i="34" s="1"/>
  <c r="AC42" i="31"/>
  <c r="AL42" i="33" s="1"/>
  <c r="AA42" i="34" s="1"/>
  <c r="AC41" i="31"/>
  <c r="AL41" i="33" s="1"/>
  <c r="AA41" i="34" s="1"/>
  <c r="AB42" i="31"/>
  <c r="AK42" i="33" s="1"/>
  <c r="Z42" i="34" s="1"/>
  <c r="AB41" i="31"/>
  <c r="AK41" i="33" s="1"/>
  <c r="Z41" i="34" s="1"/>
  <c r="Y41" i="31"/>
  <c r="AH41" i="33" s="1"/>
  <c r="T41" i="31"/>
  <c r="W41" i="33" s="1"/>
  <c r="U41" i="34" s="1"/>
  <c r="J41" i="31"/>
  <c r="H41" i="31"/>
  <c r="I41" i="33" s="1"/>
  <c r="I41" i="34" s="1"/>
  <c r="G41" i="31"/>
  <c r="H41" i="33" s="1"/>
  <c r="H41" i="34" s="1"/>
  <c r="D41" i="31"/>
  <c r="E41" i="33" s="1"/>
  <c r="E41" i="34" s="1"/>
  <c r="C41" i="31"/>
  <c r="D41" i="33" s="1"/>
  <c r="D41" i="34" s="1"/>
  <c r="AC38" i="31"/>
  <c r="AL38" i="33" s="1"/>
  <c r="AA38" i="34" s="1"/>
  <c r="AC37" i="31"/>
  <c r="AL37" i="33" s="1"/>
  <c r="AA37" i="34" s="1"/>
  <c r="AB38" i="31"/>
  <c r="AK38" i="33" s="1"/>
  <c r="Z38" i="34" s="1"/>
  <c r="AB37" i="31"/>
  <c r="AK37" i="33" s="1"/>
  <c r="Z37" i="34" s="1"/>
  <c r="Y37" i="31"/>
  <c r="AH37" i="33" s="1"/>
  <c r="T37" i="31"/>
  <c r="W37" i="33" s="1"/>
  <c r="U37" i="34" s="1"/>
  <c r="J37" i="31"/>
  <c r="H37" i="31"/>
  <c r="I37" i="33" s="1"/>
  <c r="I37" i="34" s="1"/>
  <c r="G37" i="31"/>
  <c r="H37" i="33" s="1"/>
  <c r="H37" i="34" s="1"/>
  <c r="D37" i="31"/>
  <c r="E37" i="33" s="1"/>
  <c r="E37" i="34" s="1"/>
  <c r="C37" i="31"/>
  <c r="D37" i="33" s="1"/>
  <c r="D37" i="34" s="1"/>
  <c r="AC34" i="31"/>
  <c r="AL34" i="33" s="1"/>
  <c r="AA34" i="34" s="1"/>
  <c r="AC33" i="31"/>
  <c r="AL33" i="33" s="1"/>
  <c r="AA33" i="34" s="1"/>
  <c r="AB34" i="31"/>
  <c r="AK34" i="33" s="1"/>
  <c r="Z34" i="34" s="1"/>
  <c r="AB33" i="31"/>
  <c r="AK33" i="33" s="1"/>
  <c r="Z33" i="34" s="1"/>
  <c r="Y33" i="31"/>
  <c r="AH33" i="33" s="1"/>
  <c r="T33" i="31"/>
  <c r="W33" i="33" s="1"/>
  <c r="U33" i="34" s="1"/>
  <c r="J33" i="31"/>
  <c r="H33" i="31"/>
  <c r="I33" i="33" s="1"/>
  <c r="I33" i="34" s="1"/>
  <c r="G33" i="31"/>
  <c r="H33" i="33" s="1"/>
  <c r="H33" i="34" s="1"/>
  <c r="D33" i="31"/>
  <c r="E33" i="33" s="1"/>
  <c r="E33" i="34" s="1"/>
  <c r="C33" i="31"/>
  <c r="D33" i="33" s="1"/>
  <c r="D33" i="34" s="1"/>
  <c r="AC30" i="31"/>
  <c r="AL30" i="33" s="1"/>
  <c r="AA30" i="34" s="1"/>
  <c r="AC29" i="31"/>
  <c r="AL29" i="33" s="1"/>
  <c r="AA29" i="34" s="1"/>
  <c r="AB30" i="31"/>
  <c r="AK30" i="33" s="1"/>
  <c r="Z30" i="34" s="1"/>
  <c r="AB29" i="31"/>
  <c r="AK29" i="33" s="1"/>
  <c r="Z29" i="34" s="1"/>
  <c r="Y29" i="31"/>
  <c r="AH29" i="33" s="1"/>
  <c r="T29" i="31"/>
  <c r="W29" i="33" s="1"/>
  <c r="U29" i="34" s="1"/>
  <c r="J25" i="31"/>
  <c r="J29" i="31"/>
  <c r="H29" i="31"/>
  <c r="I29" i="33" s="1"/>
  <c r="I29" i="34" s="1"/>
  <c r="G29" i="31"/>
  <c r="H29" i="33" s="1"/>
  <c r="H29" i="34" s="1"/>
  <c r="D29" i="31"/>
  <c r="E29" i="33" s="1"/>
  <c r="E29" i="34" s="1"/>
  <c r="C29" i="31"/>
  <c r="D29" i="33" s="1"/>
  <c r="D29" i="34" s="1"/>
  <c r="AC26" i="31"/>
  <c r="AL26" i="33" s="1"/>
  <c r="AA26" i="34" s="1"/>
  <c r="AC25" i="31"/>
  <c r="AL25" i="33" s="1"/>
  <c r="AA25" i="34" s="1"/>
  <c r="AB26" i="31"/>
  <c r="AK26" i="33" s="1"/>
  <c r="Z26" i="34" s="1"/>
  <c r="AB25" i="31"/>
  <c r="AK25" i="33" s="1"/>
  <c r="Z25" i="34" s="1"/>
  <c r="Y25" i="31"/>
  <c r="AH25" i="33" s="1"/>
  <c r="T25" i="31"/>
  <c r="W25" i="33" s="1"/>
  <c r="U25" i="34" s="1"/>
  <c r="H25" i="31"/>
  <c r="I25" i="33" s="1"/>
  <c r="I25" i="34" s="1"/>
  <c r="G25" i="31"/>
  <c r="H25" i="33" s="1"/>
  <c r="H25" i="34" s="1"/>
  <c r="D25" i="31"/>
  <c r="E25" i="33" s="1"/>
  <c r="E25" i="34" s="1"/>
  <c r="C25" i="31"/>
  <c r="D25" i="33" s="1"/>
  <c r="D25" i="34" s="1"/>
  <c r="AC22" i="31"/>
  <c r="AL22" i="33" s="1"/>
  <c r="AA22" i="34" s="1"/>
  <c r="AC21" i="31"/>
  <c r="AL21" i="33" s="1"/>
  <c r="AA21" i="34" s="1"/>
  <c r="AB22" i="31"/>
  <c r="AK22" i="33" s="1"/>
  <c r="Z22" i="34" s="1"/>
  <c r="AB21" i="31"/>
  <c r="AK21" i="33" s="1"/>
  <c r="Z21" i="34" s="1"/>
  <c r="Y21" i="31"/>
  <c r="AH21" i="33" s="1"/>
  <c r="T21" i="31"/>
  <c r="W21" i="33" s="1"/>
  <c r="U21" i="34" s="1"/>
  <c r="J21" i="31"/>
  <c r="H21" i="31"/>
  <c r="I21" i="33" s="1"/>
  <c r="I21" i="34" s="1"/>
  <c r="G21" i="31"/>
  <c r="H21" i="33" s="1"/>
  <c r="H21" i="34" s="1"/>
  <c r="D21" i="31"/>
  <c r="E21" i="33" s="1"/>
  <c r="E21" i="34" s="1"/>
  <c r="C21" i="31"/>
  <c r="D21" i="33" s="1"/>
  <c r="D21" i="34" s="1"/>
  <c r="AC18" i="31"/>
  <c r="AL18" i="33" s="1"/>
  <c r="AA18" i="34" s="1"/>
  <c r="AC17" i="31"/>
  <c r="AL17" i="33" s="1"/>
  <c r="AA17" i="34" s="1"/>
  <c r="AB18" i="31"/>
  <c r="AK18" i="33" s="1"/>
  <c r="Z18" i="34" s="1"/>
  <c r="AB17" i="31"/>
  <c r="AK17" i="33" s="1"/>
  <c r="Z17" i="34" s="1"/>
  <c r="Y17" i="31"/>
  <c r="AH17" i="33" s="1"/>
  <c r="T17" i="31"/>
  <c r="W17" i="33" s="1"/>
  <c r="U17" i="34" s="1"/>
  <c r="J17" i="31"/>
  <c r="H17" i="31"/>
  <c r="I17" i="33" s="1"/>
  <c r="I17" i="34" s="1"/>
  <c r="G17" i="31"/>
  <c r="H17" i="33" s="1"/>
  <c r="H17" i="34" s="1"/>
  <c r="D17" i="31"/>
  <c r="E17" i="33" s="1"/>
  <c r="E17" i="34" s="1"/>
  <c r="C17" i="31"/>
  <c r="D17" i="33" s="1"/>
  <c r="D17" i="34" s="1"/>
  <c r="AC14" i="31"/>
  <c r="AL14" i="33" s="1"/>
  <c r="AA14" i="34" s="1"/>
  <c r="AC13" i="31"/>
  <c r="AL13" i="33" s="1"/>
  <c r="AA13" i="34" s="1"/>
  <c r="AB14" i="31"/>
  <c r="AK14" i="33" s="1"/>
  <c r="Z14" i="34" s="1"/>
  <c r="AB13" i="31"/>
  <c r="AK13" i="33" s="1"/>
  <c r="Z13" i="34" s="1"/>
  <c r="Y13" i="31"/>
  <c r="AH13" i="33" s="1"/>
  <c r="T13" i="31"/>
  <c r="W13" i="33" s="1"/>
  <c r="U13" i="34" s="1"/>
  <c r="J13" i="31"/>
  <c r="H13" i="31"/>
  <c r="I13" i="33" s="1"/>
  <c r="I13" i="34" s="1"/>
  <c r="G13" i="31"/>
  <c r="H13" i="33" s="1"/>
  <c r="H13" i="34" s="1"/>
  <c r="D13" i="31"/>
  <c r="E13" i="33" s="1"/>
  <c r="E13" i="34" s="1"/>
  <c r="C13" i="31"/>
  <c r="D13" i="33" s="1"/>
  <c r="D13" i="34" s="1"/>
  <c r="AC10" i="31"/>
  <c r="AL10" i="33" s="1"/>
  <c r="AA10" i="34" s="1"/>
  <c r="AC9" i="31"/>
  <c r="AL9" i="33" s="1"/>
  <c r="AA9" i="34" s="1"/>
  <c r="AB10" i="31"/>
  <c r="AK10" i="33" s="1"/>
  <c r="Z10" i="34" s="1"/>
  <c r="AB9" i="31"/>
  <c r="AK9" i="33" s="1"/>
  <c r="Z9" i="34" s="1"/>
  <c r="Y9" i="31"/>
  <c r="AH9" i="33" s="1"/>
  <c r="T9" i="31"/>
  <c r="W9" i="33" s="1"/>
  <c r="U9" i="34" s="1"/>
  <c r="J9" i="31"/>
  <c r="H9" i="31"/>
  <c r="I9" i="33" s="1"/>
  <c r="I9" i="34" s="1"/>
  <c r="G9" i="31"/>
  <c r="H9" i="33" s="1"/>
  <c r="H9" i="34" s="1"/>
  <c r="D9" i="31"/>
  <c r="E9" i="33" s="1"/>
  <c r="E9" i="34" s="1"/>
  <c r="C9" i="31"/>
  <c r="D9" i="33" s="1"/>
  <c r="D9" i="34" s="1"/>
  <c r="AL45" i="33" l="1"/>
  <c r="AA45" i="34" s="1"/>
  <c r="I49" i="4"/>
  <c r="AC6" i="31"/>
  <c r="AL6" i="33" s="1"/>
  <c r="AA6" i="34" s="1"/>
  <c r="AC5" i="31"/>
  <c r="AL5" i="33" s="1"/>
  <c r="AA5" i="34" s="1"/>
  <c r="AB6" i="31"/>
  <c r="AK6" i="33" s="1"/>
  <c r="Z6" i="34" s="1"/>
  <c r="AB5" i="31"/>
  <c r="AK5" i="33" s="1"/>
  <c r="Z5" i="34" s="1"/>
  <c r="T5" i="31"/>
  <c r="Y5" i="31"/>
  <c r="AH5" i="33" s="1"/>
  <c r="J5" i="31"/>
  <c r="H5" i="31"/>
  <c r="I5" i="33" s="1"/>
  <c r="I5" i="34" s="1"/>
  <c r="G5" i="31"/>
  <c r="H5" i="33" s="1"/>
  <c r="H5" i="34" s="1"/>
  <c r="C5" i="31"/>
  <c r="D5" i="33" s="1"/>
  <c r="D5" i="34" s="1"/>
  <c r="AC168" i="31" l="1"/>
  <c r="AC169" i="31"/>
  <c r="W5" i="33"/>
  <c r="U5" i="34" s="1"/>
  <c r="T168" i="31"/>
  <c r="AP170" i="33"/>
  <c r="AP169" i="33"/>
  <c r="E46" i="24"/>
  <c r="E55" i="24" s="1"/>
  <c r="E45" i="24"/>
  <c r="E54" i="24" s="1"/>
  <c r="E44" i="24"/>
  <c r="E53" i="24" s="1"/>
  <c r="E43" i="24"/>
  <c r="B46" i="24"/>
  <c r="B55" i="24" s="1"/>
  <c r="B45" i="24"/>
  <c r="B54" i="24" s="1"/>
  <c r="B44" i="24"/>
  <c r="B53" i="24" s="1"/>
  <c r="B43" i="24"/>
  <c r="H16" i="24"/>
  <c r="H15" i="24"/>
  <c r="H14" i="24"/>
  <c r="R43" i="30" a="1"/>
  <c r="R43" i="30" s="1"/>
  <c r="R41" i="30" a="1"/>
  <c r="R41" i="30" s="1"/>
  <c r="R39" i="30" a="1"/>
  <c r="R39" i="30" s="1"/>
  <c r="R37" i="30" a="1"/>
  <c r="R37" i="30" s="1"/>
  <c r="R35" i="30" a="1"/>
  <c r="R35" i="30" s="1"/>
  <c r="R33" i="30" a="1"/>
  <c r="R33" i="30" s="1"/>
  <c r="R31" i="30" a="1"/>
  <c r="R31" i="30" s="1"/>
  <c r="R29" i="30" a="1"/>
  <c r="R29" i="30" s="1"/>
  <c r="R27" i="30" a="1"/>
  <c r="R27" i="30" s="1"/>
  <c r="R25" i="30" a="1"/>
  <c r="R25" i="30" s="1"/>
  <c r="R23" i="30" a="1"/>
  <c r="R23" i="30" s="1"/>
  <c r="R21" i="30" a="1"/>
  <c r="R21" i="30" s="1"/>
  <c r="R19" i="30" a="1"/>
  <c r="R19" i="30" s="1"/>
  <c r="R17" i="30" a="1"/>
  <c r="R17" i="30" s="1"/>
  <c r="R15" i="30" a="1"/>
  <c r="R15" i="30" s="1"/>
  <c r="R13" i="30" a="1"/>
  <c r="R13" i="30" s="1"/>
  <c r="R11" i="30" a="1"/>
  <c r="R11" i="30" s="1"/>
  <c r="R9" i="30" a="1"/>
  <c r="R9" i="30" s="1"/>
  <c r="R7" i="30" a="1"/>
  <c r="R7" i="30" s="1"/>
  <c r="S15" i="30" l="1"/>
  <c r="S23" i="30"/>
  <c r="S31" i="30"/>
  <c r="S17" i="30"/>
  <c r="S13" i="30"/>
  <c r="S21" i="30"/>
  <c r="S29" i="30"/>
  <c r="S37" i="30"/>
  <c r="S39" i="30"/>
  <c r="S11" i="30"/>
  <c r="S19" i="30"/>
  <c r="S27" i="30"/>
  <c r="S35" i="30"/>
  <c r="S25" i="30"/>
  <c r="T25" i="30" s="1" a="1"/>
  <c r="T25" i="30" s="1"/>
  <c r="S33" i="30"/>
  <c r="S41" i="30"/>
  <c r="S43" i="30"/>
  <c r="S9" i="30"/>
  <c r="S7" i="30"/>
  <c r="T43" i="30" l="1" a="1"/>
  <c r="T43" i="30" s="1"/>
  <c r="B43" i="30" s="1"/>
  <c r="T39" i="30" a="1"/>
  <c r="T39" i="30" s="1"/>
  <c r="B39" i="30" s="1"/>
  <c r="T41" i="30" a="1"/>
  <c r="T41" i="30" s="1"/>
  <c r="B41" i="30" s="1"/>
  <c r="T37" i="30" a="1"/>
  <c r="T37" i="30" s="1"/>
  <c r="B37" i="30" s="1"/>
  <c r="T33" i="30" a="1"/>
  <c r="T33" i="30" s="1"/>
  <c r="B33" i="30" s="1"/>
  <c r="T29" i="30" a="1"/>
  <c r="T29" i="30" s="1"/>
  <c r="B29" i="30" s="1"/>
  <c r="T21" i="30" a="1"/>
  <c r="T21" i="30" s="1"/>
  <c r="B21" i="30" s="1"/>
  <c r="T27" i="30" a="1"/>
  <c r="T27" i="30" s="1"/>
  <c r="B27" i="30" s="1"/>
  <c r="T17" i="30" a="1"/>
  <c r="T17" i="30" s="1"/>
  <c r="B17" i="30" s="1"/>
  <c r="T31" i="30" a="1"/>
  <c r="T31" i="30" s="1"/>
  <c r="B31" i="30" s="1"/>
  <c r="T35" i="30" a="1"/>
  <c r="T35" i="30" s="1"/>
  <c r="B35" i="30" s="1"/>
  <c r="T7" i="30" a="1"/>
  <c r="T7" i="30" s="1"/>
  <c r="B7" i="30" s="1"/>
  <c r="T19" i="30" a="1"/>
  <c r="T19" i="30" s="1"/>
  <c r="B19" i="30" s="1"/>
  <c r="T9" i="30" a="1"/>
  <c r="T9" i="30" s="1"/>
  <c r="B9" i="30" s="1"/>
  <c r="T23" i="30" a="1"/>
  <c r="T23" i="30" s="1"/>
  <c r="B23" i="30" s="1"/>
  <c r="T15" i="30" a="1"/>
  <c r="T15" i="30" s="1"/>
  <c r="B15" i="30" s="1"/>
  <c r="T13" i="30" a="1"/>
  <c r="T13" i="30" s="1"/>
  <c r="B13" i="30" s="1"/>
  <c r="T11" i="30" a="1"/>
  <c r="T11" i="30" s="1"/>
  <c r="B11" i="30" s="1"/>
  <c r="B25" i="30"/>
  <c r="R5" i="30" l="1" a="1"/>
  <c r="R5" i="30" s="1"/>
  <c r="S5" i="30" l="1"/>
  <c r="T5" i="30" l="1" a="1"/>
  <c r="T5" i="30" s="1"/>
  <c r="S94" i="30"/>
  <c r="J18" i="24" s="1"/>
  <c r="S93" i="30"/>
  <c r="J17" i="24" s="1"/>
  <c r="S91" i="30"/>
  <c r="S90" i="30"/>
  <c r="J14" i="24" s="1"/>
  <c r="S92" i="30"/>
  <c r="J16" i="24" s="1"/>
  <c r="S89" i="30"/>
  <c r="J15" i="24"/>
  <c r="T85" i="30"/>
  <c r="E7" i="4"/>
  <c r="C4" i="16" s="1"/>
  <c r="I2" i="29"/>
  <c r="B27" i="24"/>
  <c r="C69" i="16"/>
  <c r="U93" i="30" l="1"/>
  <c r="D47" i="24"/>
  <c r="U94" i="30"/>
  <c r="D48" i="24"/>
  <c r="J13" i="24"/>
  <c r="S95" i="30"/>
  <c r="D43" i="24"/>
  <c r="U90" i="30"/>
  <c r="D44" i="24"/>
  <c r="U91" i="30"/>
  <c r="D45" i="24"/>
  <c r="U92" i="30"/>
  <c r="D46" i="24"/>
  <c r="U89" i="30"/>
  <c r="B5" i="30"/>
  <c r="B19" i="24"/>
  <c r="C65" i="16"/>
  <c r="C64" i="16"/>
  <c r="C63" i="16"/>
  <c r="C62" i="16"/>
  <c r="C61" i="16"/>
  <c r="E20" i="29"/>
  <c r="E18" i="29"/>
  <c r="M12" i="29"/>
  <c r="E65" i="24"/>
  <c r="E62" i="24"/>
  <c r="F62" i="24" s="1"/>
  <c r="I48" i="4"/>
  <c r="D58" i="16" s="1"/>
  <c r="E17" i="4"/>
  <c r="C15" i="16" s="1"/>
  <c r="E18" i="4"/>
  <c r="C12" i="16" s="1"/>
  <c r="E19" i="22"/>
  <c r="D56" i="24" l="1"/>
  <c r="G56" i="24" s="1"/>
  <c r="H56" i="24" s="1"/>
  <c r="G47" i="24"/>
  <c r="H47" i="24" s="1"/>
  <c r="G48" i="24"/>
  <c r="H48" i="24" s="1"/>
  <c r="D57" i="24"/>
  <c r="G57" i="24" s="1"/>
  <c r="H57" i="24" s="1"/>
  <c r="U95" i="30"/>
  <c r="U96" i="30" s="1"/>
  <c r="D55" i="24"/>
  <c r="G55" i="24" s="1"/>
  <c r="H55" i="24" s="1"/>
  <c r="G46" i="24"/>
  <c r="H46" i="24" s="1"/>
  <c r="D54" i="24"/>
  <c r="G54" i="24" s="1"/>
  <c r="H54" i="24" s="1"/>
  <c r="G45" i="24"/>
  <c r="H45" i="24" s="1"/>
  <c r="D53" i="24"/>
  <c r="G53" i="24" s="1"/>
  <c r="H53" i="24" s="1"/>
  <c r="G44" i="24"/>
  <c r="H44" i="24" s="1"/>
  <c r="D52" i="24"/>
  <c r="G43" i="24"/>
  <c r="F65" i="24"/>
  <c r="G65" i="24" s="1"/>
  <c r="H65" i="24" s="1"/>
  <c r="E20" i="22"/>
  <c r="H43" i="24" l="1"/>
  <c r="G49" i="24"/>
  <c r="E16" i="4"/>
  <c r="C14" i="16" s="1"/>
  <c r="E15" i="4"/>
  <c r="C13" i="16" s="1"/>
  <c r="E14" i="4"/>
  <c r="C11" i="16" s="1"/>
  <c r="E10" i="4"/>
  <c r="E9" i="4"/>
  <c r="C6" i="16" s="1"/>
  <c r="F13" i="29" s="1"/>
  <c r="E8" i="4"/>
  <c r="C5" i="16" s="1"/>
  <c r="F15" i="22" s="1"/>
  <c r="F12" i="29" s="1"/>
  <c r="C7" i="16" l="1"/>
  <c r="F14" i="29" s="1"/>
  <c r="B3" i="22" l="1"/>
  <c r="B3" i="29" s="1"/>
  <c r="G62" i="24" l="1"/>
  <c r="H13" i="24" l="1"/>
  <c r="E52" i="24"/>
  <c r="G52" i="24" s="1"/>
  <c r="H52" i="24" l="1"/>
  <c r="G58" i="24"/>
  <c r="B52" i="24"/>
  <c r="E13" i="22" l="1"/>
  <c r="I14" i="26" l="1"/>
  <c r="G14" i="26"/>
  <c r="I13" i="26"/>
  <c r="G13" i="26"/>
  <c r="I12" i="26"/>
  <c r="G12" i="26"/>
  <c r="I11" i="26"/>
  <c r="G11" i="26"/>
  <c r="I10" i="26"/>
  <c r="G10" i="26"/>
  <c r="I9" i="26"/>
  <c r="G9" i="26"/>
  <c r="I8" i="26"/>
  <c r="G8" i="26"/>
  <c r="I7" i="26"/>
  <c r="G7" i="26"/>
  <c r="F43" i="25" l="1"/>
  <c r="F44" i="25" s="1"/>
  <c r="H41" i="25"/>
  <c r="G41" i="25" l="1"/>
  <c r="G43" i="25" l="1"/>
  <c r="H43" i="25" s="1"/>
  <c r="H44" i="25" s="1"/>
  <c r="G44" i="25" l="1"/>
  <c r="M15" i="22"/>
  <c r="C71" i="24" l="1"/>
  <c r="F14" i="22" l="1"/>
  <c r="F11" i="29" s="1"/>
  <c r="C70" i="24"/>
  <c r="C63" i="24" l="1"/>
  <c r="E63" i="24" s="1"/>
  <c r="F66" i="24" l="1"/>
  <c r="G63" i="24"/>
  <c r="G66" i="24" s="1"/>
  <c r="E66" i="24"/>
  <c r="E71" i="24" l="1"/>
  <c r="E70" i="24"/>
  <c r="D71" i="24"/>
  <c r="D70" i="24"/>
  <c r="F70" i="24" l="1"/>
  <c r="F71" i="2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<sst xmlns="http://schemas.openxmlformats.org/spreadsheetml/2006/main" count="3811" uniqueCount="554">
  <si>
    <t>全国自動はかり検定 株式会社</t>
    <rPh sb="0" eb="2">
      <t>ゼンコク</t>
    </rPh>
    <rPh sb="2" eb="4">
      <t>ジドウ</t>
    </rPh>
    <rPh sb="7" eb="9">
      <t>ケンテイ</t>
    </rPh>
    <rPh sb="10" eb="14">
      <t>カブシキカイシャ</t>
    </rPh>
    <phoneticPr fontId="1"/>
  </si>
  <si>
    <t>会社名及び事業所・工場名</t>
    <rPh sb="0" eb="3">
      <t>カイシャメイ</t>
    </rPh>
    <rPh sb="3" eb="4">
      <t>オヨ</t>
    </rPh>
    <rPh sb="5" eb="8">
      <t>ジギョウショ</t>
    </rPh>
    <rPh sb="9" eb="11">
      <t>コウジョウ</t>
    </rPh>
    <rPh sb="11" eb="12">
      <t>メイ</t>
    </rPh>
    <phoneticPr fontId="1"/>
  </si>
  <si>
    <t>必須</t>
    <rPh sb="0" eb="2">
      <t>ヒッス</t>
    </rPh>
    <phoneticPr fontId="1"/>
  </si>
  <si>
    <t>住所</t>
    <rPh sb="0" eb="2">
      <t>ジュウショ</t>
    </rPh>
    <phoneticPr fontId="1"/>
  </si>
  <si>
    <t>依頼担当者　部署　役職　氏名</t>
    <rPh sb="0" eb="2">
      <t>イライ</t>
    </rPh>
    <rPh sb="2" eb="5">
      <t>タントウシャ</t>
    </rPh>
    <rPh sb="6" eb="8">
      <t>ブショ</t>
    </rPh>
    <rPh sb="9" eb="11">
      <t>ヤクショク</t>
    </rPh>
    <rPh sb="12" eb="14">
      <t>シメイ</t>
    </rPh>
    <phoneticPr fontId="1"/>
  </si>
  <si>
    <t>依頼者電話番号</t>
    <rPh sb="0" eb="3">
      <t>イライシャ</t>
    </rPh>
    <rPh sb="3" eb="5">
      <t>デンワ</t>
    </rPh>
    <rPh sb="5" eb="7">
      <t>バンゴウ</t>
    </rPh>
    <phoneticPr fontId="1"/>
  </si>
  <si>
    <t>依頼者メールアドレス</t>
    <rPh sb="0" eb="2">
      <t>イライ</t>
    </rPh>
    <rPh sb="2" eb="3">
      <t>シャ</t>
    </rPh>
    <phoneticPr fontId="1"/>
  </si>
  <si>
    <t>受検会社名及び事業所・工場名</t>
    <rPh sb="0" eb="2">
      <t>ジュケン</t>
    </rPh>
    <rPh sb="2" eb="4">
      <t>カイシャ</t>
    </rPh>
    <rPh sb="4" eb="5">
      <t>メイ</t>
    </rPh>
    <rPh sb="5" eb="6">
      <t>オヨ</t>
    </rPh>
    <rPh sb="7" eb="10">
      <t>ジギョウショ</t>
    </rPh>
    <rPh sb="11" eb="13">
      <t>コウジョウ</t>
    </rPh>
    <rPh sb="13" eb="14">
      <t>メイ</t>
    </rPh>
    <phoneticPr fontId="1"/>
  </si>
  <si>
    <t>検定場所住所</t>
    <rPh sb="0" eb="2">
      <t>ケンテイ</t>
    </rPh>
    <rPh sb="2" eb="4">
      <t>バショ</t>
    </rPh>
    <rPh sb="4" eb="6">
      <t>ジュウショ</t>
    </rPh>
    <phoneticPr fontId="1"/>
  </si>
  <si>
    <t>受検担当者　部署　役職　氏名</t>
    <rPh sb="0" eb="2">
      <t>ジュケン</t>
    </rPh>
    <rPh sb="2" eb="5">
      <t>タントウシャ</t>
    </rPh>
    <rPh sb="6" eb="8">
      <t>ブショ</t>
    </rPh>
    <rPh sb="9" eb="11">
      <t>ヤクショク</t>
    </rPh>
    <rPh sb="12" eb="14">
      <t>シメイ</t>
    </rPh>
    <phoneticPr fontId="1"/>
  </si>
  <si>
    <t>受検担当者電話番号</t>
    <rPh sb="0" eb="2">
      <t>ジュケン</t>
    </rPh>
    <rPh sb="2" eb="5">
      <t>タントウシャ</t>
    </rPh>
    <rPh sb="5" eb="7">
      <t>デンワ</t>
    </rPh>
    <rPh sb="7" eb="9">
      <t>バンゴウ</t>
    </rPh>
    <phoneticPr fontId="1"/>
  </si>
  <si>
    <t>受検担当者メールアドレス</t>
    <rPh sb="0" eb="2">
      <t>ジュケン</t>
    </rPh>
    <rPh sb="2" eb="5">
      <t>タントウシャ</t>
    </rPh>
    <phoneticPr fontId="1"/>
  </si>
  <si>
    <t>受検事業所は計量法第127条で定める適正計量管理事業所ですか　</t>
    <rPh sb="0" eb="2">
      <t>ジュケン</t>
    </rPh>
    <rPh sb="2" eb="5">
      <t>ジギョウショ</t>
    </rPh>
    <rPh sb="6" eb="9">
      <t>ケイリョウホウ</t>
    </rPh>
    <rPh sb="9" eb="10">
      <t>ダイ</t>
    </rPh>
    <rPh sb="13" eb="14">
      <t>ジョウ</t>
    </rPh>
    <rPh sb="15" eb="16">
      <t>サダ</t>
    </rPh>
    <rPh sb="18" eb="20">
      <t>テキセイ</t>
    </rPh>
    <rPh sb="20" eb="22">
      <t>ケイリョウ</t>
    </rPh>
    <rPh sb="22" eb="24">
      <t>カンリ</t>
    </rPh>
    <rPh sb="24" eb="27">
      <t>ジギョウショ</t>
    </rPh>
    <phoneticPr fontId="1"/>
  </si>
  <si>
    <t>選択要</t>
  </si>
  <si>
    <t>　適正計量管理事業所の場合は有効期限が６年となり検定証印が変わります。</t>
    <rPh sb="1" eb="3">
      <t>ジドウ</t>
    </rPh>
    <rPh sb="7" eb="9">
      <t>ケンテイ</t>
    </rPh>
    <rPh sb="11" eb="13">
      <t>バアイ</t>
    </rPh>
    <rPh sb="14" eb="16">
      <t>ユウコウ</t>
    </rPh>
    <rPh sb="16" eb="18">
      <t>キゲン</t>
    </rPh>
    <rPh sb="20" eb="21">
      <t>ネン</t>
    </rPh>
    <rPh sb="29" eb="30">
      <t>ヘン</t>
    </rPh>
    <phoneticPr fontId="1"/>
  </si>
  <si>
    <t>　　　適正計量管理事業所についての説明はこちら。</t>
    <rPh sb="5" eb="7">
      <t>ケイリョウ</t>
    </rPh>
    <rPh sb="17" eb="19">
      <t>セツメイ</t>
    </rPh>
    <phoneticPr fontId="1"/>
  </si>
  <si>
    <t>リンク</t>
    <phoneticPr fontId="1"/>
  </si>
  <si>
    <t>製造事業者名</t>
    <rPh sb="4" eb="5">
      <t>シャ</t>
    </rPh>
    <phoneticPr fontId="1"/>
  </si>
  <si>
    <t>精度等級</t>
    <phoneticPr fontId="1"/>
  </si>
  <si>
    <t>精度等級2</t>
    <phoneticPr fontId="1"/>
  </si>
  <si>
    <t>海外製の場合は国名</t>
    <rPh sb="0" eb="2">
      <t>カイガイ</t>
    </rPh>
    <rPh sb="2" eb="3">
      <t>セイ</t>
    </rPh>
    <rPh sb="4" eb="6">
      <t>バアイ</t>
    </rPh>
    <rPh sb="7" eb="9">
      <t>コクメイ</t>
    </rPh>
    <phoneticPr fontId="1"/>
  </si>
  <si>
    <t>製造番号・器物番号</t>
    <rPh sb="5" eb="7">
      <t>キブツ</t>
    </rPh>
    <rPh sb="7" eb="9">
      <t>バンゴウ</t>
    </rPh>
    <phoneticPr fontId="1"/>
  </si>
  <si>
    <t>C(500e)</t>
    <phoneticPr fontId="1"/>
  </si>
  <si>
    <t>D(2000e)</t>
    <phoneticPr fontId="1"/>
  </si>
  <si>
    <t>商品名</t>
    <rPh sb="0" eb="3">
      <t>ショウヒンメイ</t>
    </rPh>
    <phoneticPr fontId="1"/>
  </si>
  <si>
    <t>※検定には実材料を使用しますのでご用意頂く必要があります</t>
    <rPh sb="1" eb="3">
      <t>ケンテイ</t>
    </rPh>
    <rPh sb="5" eb="6">
      <t>ジツ</t>
    </rPh>
    <rPh sb="6" eb="8">
      <t>ザイリョウ</t>
    </rPh>
    <rPh sb="9" eb="11">
      <t>シヨウ</t>
    </rPh>
    <rPh sb="17" eb="19">
      <t>ヨウイ</t>
    </rPh>
    <rPh sb="19" eb="20">
      <t>イタダ</t>
    </rPh>
    <rPh sb="21" eb="23">
      <t>ヒツヨウ</t>
    </rPh>
    <phoneticPr fontId="1"/>
  </si>
  <si>
    <t>※実材料が準備できない場合は実材料に近い寸法及び重心となるように配慮されたサンプルを準備ください。</t>
    <phoneticPr fontId="1"/>
  </si>
  <si>
    <t xml:space="preserve">   特に最小・最大計量値は、実材料もしくは実材料で構成されたサンプルを準備ください。</t>
    <rPh sb="22" eb="23">
      <t>ジツ</t>
    </rPh>
    <rPh sb="23" eb="25">
      <t>ザイリョウ</t>
    </rPh>
    <phoneticPr fontId="1"/>
  </si>
  <si>
    <t>※使用計量範囲を外れると取引証明に使用できません。最小・最大計量値を決める際には十分ご注意ください。</t>
    <rPh sb="1" eb="3">
      <t>シヨウ</t>
    </rPh>
    <rPh sb="3" eb="5">
      <t>ケイリョウ</t>
    </rPh>
    <rPh sb="5" eb="7">
      <t>ハンイ</t>
    </rPh>
    <rPh sb="8" eb="9">
      <t>ハズ</t>
    </rPh>
    <rPh sb="12" eb="14">
      <t>トリヒキ</t>
    </rPh>
    <rPh sb="14" eb="16">
      <t>ショウメイ</t>
    </rPh>
    <rPh sb="17" eb="19">
      <t>シヨウ</t>
    </rPh>
    <rPh sb="25" eb="27">
      <t>サイショウ</t>
    </rPh>
    <rPh sb="28" eb="30">
      <t>サイダイ</t>
    </rPh>
    <rPh sb="30" eb="32">
      <t>ケイリョウ</t>
    </rPh>
    <rPh sb="32" eb="33">
      <t>チ</t>
    </rPh>
    <rPh sb="34" eb="35">
      <t>キ</t>
    </rPh>
    <rPh sb="37" eb="38">
      <t>サイ</t>
    </rPh>
    <rPh sb="40" eb="42">
      <t>ジュウブン</t>
    </rPh>
    <rPh sb="43" eb="45">
      <t>チュウイ</t>
    </rPh>
    <phoneticPr fontId="1"/>
  </si>
  <si>
    <t>◎ 検定場所入室に関する留意事項</t>
    <rPh sb="2" eb="4">
      <t>ケンテイ</t>
    </rPh>
    <rPh sb="4" eb="6">
      <t>バショ</t>
    </rPh>
    <rPh sb="6" eb="8">
      <t>ニュウシツ</t>
    </rPh>
    <rPh sb="9" eb="10">
      <t>カン</t>
    </rPh>
    <rPh sb="12" eb="14">
      <t>リュウイ</t>
    </rPh>
    <rPh sb="14" eb="16">
      <t>ジコウ</t>
    </rPh>
    <phoneticPr fontId="1"/>
  </si>
  <si>
    <t>　Q:衛生服・ﾏｽｸ・ｼｭｰｽﾞ･手袋・ネット帽子等にご指定はありますでしょうか？</t>
    <rPh sb="3" eb="5">
      <t>エイセイ</t>
    </rPh>
    <rPh sb="5" eb="6">
      <t>フク</t>
    </rPh>
    <rPh sb="17" eb="19">
      <t>テブクロ</t>
    </rPh>
    <rPh sb="23" eb="25">
      <t>ボウシ</t>
    </rPh>
    <rPh sb="25" eb="26">
      <t>トウ</t>
    </rPh>
    <rPh sb="28" eb="30">
      <t>シテイ</t>
    </rPh>
    <phoneticPr fontId="1"/>
  </si>
  <si>
    <t xml:space="preserve"> Q：駐車場は使用させて頂けますでしょうか？</t>
    <rPh sb="3" eb="6">
      <t>チュウシャジョウ</t>
    </rPh>
    <rPh sb="7" eb="9">
      <t>シヨウ</t>
    </rPh>
    <rPh sb="12" eb="13">
      <t>イタダ</t>
    </rPh>
    <phoneticPr fontId="1"/>
  </si>
  <si>
    <t xml:space="preserve"> Q：分銅の校正証明書（JCSS校正証明書の写し）が必要ですか？</t>
    <rPh sb="3" eb="5">
      <t>フンドウ</t>
    </rPh>
    <rPh sb="6" eb="8">
      <t>コウセイ</t>
    </rPh>
    <rPh sb="8" eb="10">
      <t>ショウメイ</t>
    </rPh>
    <rPh sb="10" eb="11">
      <t>ショ</t>
    </rPh>
    <rPh sb="22" eb="23">
      <t>ウツ</t>
    </rPh>
    <rPh sb="26" eb="28">
      <t>ヒツヨウ</t>
    </rPh>
    <phoneticPr fontId="1"/>
  </si>
  <si>
    <t>◎校正証明書の補足事項</t>
    <rPh sb="1" eb="3">
      <t>コウセイ</t>
    </rPh>
    <rPh sb="3" eb="6">
      <t>ショウメイショ</t>
    </rPh>
    <rPh sb="7" eb="9">
      <t>ホソク</t>
    </rPh>
    <rPh sb="9" eb="11">
      <t>ジコウ</t>
    </rPh>
    <phoneticPr fontId="1"/>
  </si>
  <si>
    <t>　検定では基準分銅を使用します。</t>
    <rPh sb="1" eb="3">
      <t>ケンテイ</t>
    </rPh>
    <rPh sb="5" eb="7">
      <t>キジュン</t>
    </rPh>
    <rPh sb="7" eb="9">
      <t>フンドウ</t>
    </rPh>
    <rPh sb="10" eb="12">
      <t>シヨウ</t>
    </rPh>
    <phoneticPr fontId="1"/>
  </si>
  <si>
    <t>　客先により分銅の校正証明書を要求される場合があります。</t>
    <rPh sb="15" eb="17">
      <t>ヨウキュウ</t>
    </rPh>
    <rPh sb="20" eb="22">
      <t>バアイ</t>
    </rPh>
    <phoneticPr fontId="1"/>
  </si>
  <si>
    <t>　”必要”と選択さた場合は、JCSSで校正された分銅を使用し、検定後にはJCSS校正証明書（写し）と
　基準器検査成績書（写し）を提出させていただきます。</t>
    <rPh sb="2" eb="4">
      <t>ヒツヨウ</t>
    </rPh>
    <rPh sb="6" eb="8">
      <t>センタク</t>
    </rPh>
    <rPh sb="10" eb="12">
      <t>バアイ</t>
    </rPh>
    <rPh sb="19" eb="21">
      <t>コウセイ</t>
    </rPh>
    <rPh sb="24" eb="25">
      <t>ブン</t>
    </rPh>
    <rPh sb="25" eb="26">
      <t>ドウ</t>
    </rPh>
    <rPh sb="27" eb="29">
      <t>シヨウ</t>
    </rPh>
    <rPh sb="31" eb="33">
      <t>ケンテイ</t>
    </rPh>
    <rPh sb="33" eb="34">
      <t>ゴ</t>
    </rPh>
    <rPh sb="40" eb="42">
      <t>コウセイ</t>
    </rPh>
    <rPh sb="52" eb="54">
      <t>キジュン</t>
    </rPh>
    <rPh sb="54" eb="55">
      <t>キ</t>
    </rPh>
    <rPh sb="55" eb="57">
      <t>ケンサ</t>
    </rPh>
    <rPh sb="57" eb="59">
      <t>セイセキ</t>
    </rPh>
    <rPh sb="59" eb="60">
      <t>ショ</t>
    </rPh>
    <rPh sb="61" eb="62">
      <t>ウツ</t>
    </rPh>
    <rPh sb="65" eb="67">
      <t>テイシュツ</t>
    </rPh>
    <phoneticPr fontId="1"/>
  </si>
  <si>
    <t>　本校正証明書が必要かどうか客先へ確認ください。</t>
    <rPh sb="1" eb="2">
      <t>ホン</t>
    </rPh>
    <rPh sb="2" eb="4">
      <t>コウセイ</t>
    </rPh>
    <rPh sb="4" eb="6">
      <t>ショウメイ</t>
    </rPh>
    <rPh sb="6" eb="7">
      <t>ショ</t>
    </rPh>
    <rPh sb="8" eb="10">
      <t>ヒツヨウ</t>
    </rPh>
    <rPh sb="14" eb="16">
      <t>キャクサキ</t>
    </rPh>
    <rPh sb="17" eb="19">
      <t>カクニン</t>
    </rPh>
    <phoneticPr fontId="1"/>
  </si>
  <si>
    <t>　なお、別途費用(\33,000　税込）が発生します。</t>
    <rPh sb="4" eb="6">
      <t>ベット</t>
    </rPh>
    <rPh sb="17" eb="18">
      <t>ゼイ</t>
    </rPh>
    <rPh sb="18" eb="19">
      <t>コミ</t>
    </rPh>
    <phoneticPr fontId="1"/>
  </si>
  <si>
    <t>　　JCSSについての説明はこちら。</t>
    <phoneticPr fontId="1"/>
  </si>
  <si>
    <t>請求先</t>
    <rPh sb="0" eb="2">
      <t>セイキュウ</t>
    </rPh>
    <rPh sb="2" eb="3">
      <t>サキ</t>
    </rPh>
    <phoneticPr fontId="1"/>
  </si>
  <si>
    <t>請求先住所</t>
    <rPh sb="0" eb="2">
      <t>セイキュウ</t>
    </rPh>
    <rPh sb="2" eb="3">
      <t>サキ</t>
    </rPh>
    <rPh sb="3" eb="5">
      <t>ジュウショ</t>
    </rPh>
    <phoneticPr fontId="1"/>
  </si>
  <si>
    <t>請求先担当</t>
    <rPh sb="0" eb="2">
      <t>セイキュウ</t>
    </rPh>
    <rPh sb="2" eb="3">
      <t>サキ</t>
    </rPh>
    <rPh sb="3" eb="5">
      <t>タントウ</t>
    </rPh>
    <phoneticPr fontId="1"/>
  </si>
  <si>
    <t>請求先担当Eメールアドレス</t>
    <rPh sb="0" eb="2">
      <t>セイキュウ</t>
    </rPh>
    <rPh sb="2" eb="3">
      <t>サキ</t>
    </rPh>
    <rPh sb="3" eb="5">
      <t>タントウ</t>
    </rPh>
    <phoneticPr fontId="1"/>
  </si>
  <si>
    <t>支払条件</t>
    <rPh sb="0" eb="2">
      <t>シハラ</t>
    </rPh>
    <rPh sb="2" eb="4">
      <t>ジョウケン</t>
    </rPh>
    <phoneticPr fontId="1"/>
  </si>
  <si>
    <t>自動捕捉式はかりの検定決定確認チェックシート</t>
    <rPh sb="9" eb="11">
      <t>ケンテイ</t>
    </rPh>
    <rPh sb="11" eb="13">
      <t>ケッテイ</t>
    </rPh>
    <rPh sb="13" eb="15">
      <t>カクニン</t>
    </rPh>
    <phoneticPr fontId="1"/>
  </si>
  <si>
    <t>確認</t>
    <rPh sb="0" eb="2">
      <t>カクニン</t>
    </rPh>
    <phoneticPr fontId="1"/>
  </si>
  <si>
    <t>会社名</t>
    <rPh sb="0" eb="3">
      <t>カイシャメイ</t>
    </rPh>
    <phoneticPr fontId="1"/>
  </si>
  <si>
    <t>なし</t>
    <phoneticPr fontId="1"/>
  </si>
  <si>
    <t>適管確認　No</t>
    <rPh sb="0" eb="1">
      <t>テキ</t>
    </rPh>
    <rPh sb="1" eb="2">
      <t>カン</t>
    </rPh>
    <rPh sb="2" eb="4">
      <t>カクニン</t>
    </rPh>
    <phoneticPr fontId="1"/>
  </si>
  <si>
    <t>適管でない</t>
    <rPh sb="0" eb="1">
      <t>テキ</t>
    </rPh>
    <rPh sb="1" eb="2">
      <t>カン</t>
    </rPh>
    <phoneticPr fontId="1"/>
  </si>
  <si>
    <t>g</t>
    <phoneticPr fontId="1"/>
  </si>
  <si>
    <t>項目</t>
    <rPh sb="0" eb="2">
      <t>コウモク</t>
    </rPh>
    <phoneticPr fontId="1"/>
  </si>
  <si>
    <t>ｺﾒﾝﾄ</t>
    <phoneticPr fontId="1"/>
  </si>
  <si>
    <t>AC100V使用させて頂けるか</t>
    <rPh sb="6" eb="8">
      <t>シヨウ</t>
    </rPh>
    <rPh sb="11" eb="12">
      <t>イタダ</t>
    </rPh>
    <phoneticPr fontId="1"/>
  </si>
  <si>
    <t>PCと管理はかり用電源</t>
    <rPh sb="3" eb="5">
      <t>カンリ</t>
    </rPh>
    <rPh sb="8" eb="9">
      <t>ヨウ</t>
    </rPh>
    <rPh sb="9" eb="11">
      <t>デンゲン</t>
    </rPh>
    <phoneticPr fontId="1"/>
  </si>
  <si>
    <t>延長ｺｰﾄﾞ必要か</t>
    <rPh sb="0" eb="2">
      <t>エンチョウ</t>
    </rPh>
    <rPh sb="6" eb="8">
      <t>ヒツヨウ</t>
    </rPh>
    <phoneticPr fontId="1"/>
  </si>
  <si>
    <t>衛生服・ﾏｽｸ・ｼｭｰｽ･手袋・ネット帽子等は必要ですか</t>
    <rPh sb="0" eb="2">
      <t>エイセイ</t>
    </rPh>
    <rPh sb="2" eb="3">
      <t>フク</t>
    </rPh>
    <rPh sb="13" eb="15">
      <t>テブクロ</t>
    </rPh>
    <rPh sb="19" eb="21">
      <t>ボウシ</t>
    </rPh>
    <rPh sb="21" eb="22">
      <t>トウ</t>
    </rPh>
    <rPh sb="23" eb="25">
      <t>ヒツヨウ</t>
    </rPh>
    <phoneticPr fontId="1"/>
  </si>
  <si>
    <t>特に必要なし</t>
    <rPh sb="0" eb="1">
      <t>トク</t>
    </rPh>
    <rPh sb="2" eb="4">
      <t>ヒツヨウ</t>
    </rPh>
    <phoneticPr fontId="1"/>
  </si>
  <si>
    <t>ﾏｽｸ・ｼｭｰｽ･手袋・ネット帽子等にご指定はありますか</t>
    <rPh sb="9" eb="11">
      <t>テブクロ</t>
    </rPh>
    <rPh sb="15" eb="17">
      <t>ボウシ</t>
    </rPh>
    <rPh sb="17" eb="18">
      <t>トウ</t>
    </rPh>
    <rPh sb="20" eb="22">
      <t>シテイ</t>
    </rPh>
    <phoneticPr fontId="1"/>
  </si>
  <si>
    <t>あれば、ﾒｰｶｰ型番等を教えてください（できる限りこちらで用意)</t>
    <rPh sb="8" eb="10">
      <t>カタバン</t>
    </rPh>
    <rPh sb="10" eb="11">
      <t>トウ</t>
    </rPh>
    <rPh sb="12" eb="13">
      <t>オシ</t>
    </rPh>
    <rPh sb="23" eb="24">
      <t>カギ</t>
    </rPh>
    <rPh sb="29" eb="31">
      <t>ヨウイ</t>
    </rPh>
    <phoneticPr fontId="1"/>
  </si>
  <si>
    <t>こちらで出来ない場合、有償にて支給を依頼</t>
    <rPh sb="4" eb="6">
      <t>デキ</t>
    </rPh>
    <rPh sb="8" eb="10">
      <t>バアイ</t>
    </rPh>
    <rPh sb="11" eb="13">
      <t>ユウショウ</t>
    </rPh>
    <rPh sb="15" eb="17">
      <t>シキュウ</t>
    </rPh>
    <rPh sb="18" eb="20">
      <t>イライ</t>
    </rPh>
    <phoneticPr fontId="1"/>
  </si>
  <si>
    <t>検定セット（詳細別紙）を持ち込み事への合意確認</t>
    <rPh sb="0" eb="2">
      <t>ケンテイ</t>
    </rPh>
    <rPh sb="6" eb="8">
      <t>ショウサイ</t>
    </rPh>
    <rPh sb="8" eb="10">
      <t>ベッシ</t>
    </rPh>
    <rPh sb="12" eb="13">
      <t>モ</t>
    </rPh>
    <rPh sb="14" eb="15">
      <t>コ</t>
    </rPh>
    <rPh sb="16" eb="17">
      <t>コト</t>
    </rPh>
    <rPh sb="19" eb="21">
      <t>ゴウイ</t>
    </rPh>
    <rPh sb="21" eb="23">
      <t>カクニン</t>
    </rPh>
    <phoneticPr fontId="1"/>
  </si>
  <si>
    <t>特になし</t>
    <rPh sb="0" eb="1">
      <t>トク</t>
    </rPh>
    <phoneticPr fontId="1"/>
  </si>
  <si>
    <t>上記に関する注意事項確認</t>
    <rPh sb="0" eb="2">
      <t>ジョウキ</t>
    </rPh>
    <rPh sb="3" eb="4">
      <t>カン</t>
    </rPh>
    <rPh sb="6" eb="8">
      <t>チュウイ</t>
    </rPh>
    <rPh sb="8" eb="10">
      <t>ジコウ</t>
    </rPh>
    <rPh sb="10" eb="12">
      <t>カクニン</t>
    </rPh>
    <phoneticPr fontId="1"/>
  </si>
  <si>
    <t>使用する管理はかりの表示目量・ひょう量の妥当性の確認　＊ﾌｫｰｽﾊﾞﾗﾝｽ機要注意</t>
    <rPh sb="0" eb="2">
      <t>シヨウ</t>
    </rPh>
    <rPh sb="4" eb="6">
      <t>カンリ</t>
    </rPh>
    <rPh sb="10" eb="12">
      <t>ヒョウジ</t>
    </rPh>
    <rPh sb="12" eb="13">
      <t>メ</t>
    </rPh>
    <rPh sb="13" eb="14">
      <t>リョウ</t>
    </rPh>
    <rPh sb="18" eb="19">
      <t>リョウ</t>
    </rPh>
    <rPh sb="20" eb="23">
      <t>ダトウセイ</t>
    </rPh>
    <rPh sb="24" eb="26">
      <t>カクニン</t>
    </rPh>
    <rPh sb="37" eb="38">
      <t>キ</t>
    </rPh>
    <rPh sb="38" eb="39">
      <t>ヨウ</t>
    </rPh>
    <rPh sb="39" eb="41">
      <t>チュウイ</t>
    </rPh>
    <phoneticPr fontId="1"/>
  </si>
  <si>
    <t>管理はかりでの真の値計量場所確認　事業所内事務所か現場か</t>
    <rPh sb="0" eb="2">
      <t>カンリ</t>
    </rPh>
    <rPh sb="7" eb="8">
      <t>シン</t>
    </rPh>
    <rPh sb="9" eb="10">
      <t>アタイ</t>
    </rPh>
    <rPh sb="10" eb="12">
      <t>ケイリョウ</t>
    </rPh>
    <rPh sb="12" eb="14">
      <t>バショ</t>
    </rPh>
    <rPh sb="14" eb="16">
      <t>カクニン</t>
    </rPh>
    <rPh sb="17" eb="20">
      <t>ジギョウショ</t>
    </rPh>
    <rPh sb="20" eb="21">
      <t>ナイ</t>
    </rPh>
    <rPh sb="21" eb="23">
      <t>ジム</t>
    </rPh>
    <rPh sb="23" eb="24">
      <t>ショ</t>
    </rPh>
    <rPh sb="25" eb="27">
      <t>ゲンバ</t>
    </rPh>
    <phoneticPr fontId="1"/>
  </si>
  <si>
    <t>管理はかりの設置環境確認（しっかりとした台　キャスター付き不可)</t>
    <rPh sb="0" eb="2">
      <t>カンリ</t>
    </rPh>
    <rPh sb="6" eb="8">
      <t>セッチ</t>
    </rPh>
    <rPh sb="8" eb="10">
      <t>カンキョウ</t>
    </rPh>
    <rPh sb="10" eb="12">
      <t>カクニン</t>
    </rPh>
    <rPh sb="20" eb="21">
      <t>ダイ</t>
    </rPh>
    <rPh sb="27" eb="28">
      <t>ツ</t>
    </rPh>
    <rPh sb="29" eb="31">
      <t>フカ</t>
    </rPh>
    <phoneticPr fontId="1"/>
  </si>
  <si>
    <t>検定の際、機器の操作、前後ラインを稼働して頂く等、受検者の立ち合いは必須ですが、その他の作業（実材料の受け渡し、</t>
    <rPh sb="0" eb="2">
      <t>ケンテイ</t>
    </rPh>
    <rPh sb="3" eb="4">
      <t>サイ</t>
    </rPh>
    <rPh sb="5" eb="7">
      <t>キキ</t>
    </rPh>
    <rPh sb="8" eb="10">
      <t>ソウサ</t>
    </rPh>
    <rPh sb="11" eb="13">
      <t>ゼンゴ</t>
    </rPh>
    <rPh sb="17" eb="19">
      <t>カドウ</t>
    </rPh>
    <rPh sb="21" eb="22">
      <t>イタダ</t>
    </rPh>
    <rPh sb="23" eb="24">
      <t>トウ</t>
    </rPh>
    <rPh sb="25" eb="27">
      <t>ジュケン</t>
    </rPh>
    <rPh sb="27" eb="28">
      <t>シャ</t>
    </rPh>
    <rPh sb="29" eb="30">
      <t>タ</t>
    </rPh>
    <rPh sb="31" eb="32">
      <t>ア</t>
    </rPh>
    <rPh sb="34" eb="36">
      <t>ヒッス</t>
    </rPh>
    <rPh sb="42" eb="43">
      <t>ホカ</t>
    </rPh>
    <rPh sb="44" eb="46">
      <t>サギョウ</t>
    </rPh>
    <rPh sb="47" eb="48">
      <t>ジツ</t>
    </rPh>
    <rPh sb="48" eb="50">
      <t>ザイリョウ</t>
    </rPh>
    <rPh sb="51" eb="52">
      <t>ウ</t>
    </rPh>
    <rPh sb="53" eb="54">
      <t>ワタ</t>
    </rPh>
    <phoneticPr fontId="1"/>
  </si>
  <si>
    <t>計量の補助、記録の補助等を行って頂く事が必要です。このために数人のご協力が必要となりますがその人員を検定会社で</t>
    <rPh sb="11" eb="12">
      <t>トウ</t>
    </rPh>
    <rPh sb="13" eb="14">
      <t>オコナ</t>
    </rPh>
    <rPh sb="16" eb="17">
      <t>イタダ</t>
    </rPh>
    <rPh sb="18" eb="19">
      <t>コト</t>
    </rPh>
    <rPh sb="20" eb="22">
      <t>ヒツヨウ</t>
    </rPh>
    <rPh sb="30" eb="32">
      <t>スウニン</t>
    </rPh>
    <rPh sb="34" eb="36">
      <t>キョウリョク</t>
    </rPh>
    <rPh sb="37" eb="39">
      <t>ヒツヨウ</t>
    </rPh>
    <rPh sb="47" eb="49">
      <t>ジンイン</t>
    </rPh>
    <rPh sb="50" eb="52">
      <t>ケンテイ</t>
    </rPh>
    <rPh sb="52" eb="54">
      <t>ガイシャ</t>
    </rPh>
    <phoneticPr fontId="1"/>
  </si>
  <si>
    <t>補助員として手配する事も可能ですが（別途費用がかかります）</t>
    <rPh sb="0" eb="3">
      <t>ホジョイン</t>
    </rPh>
    <rPh sb="6" eb="8">
      <t>テハイ</t>
    </rPh>
    <rPh sb="10" eb="11">
      <t>コト</t>
    </rPh>
    <rPh sb="12" eb="14">
      <t>カノウ</t>
    </rPh>
    <rPh sb="18" eb="20">
      <t>ベット</t>
    </rPh>
    <rPh sb="20" eb="22">
      <t>ヒヨウ</t>
    </rPh>
    <phoneticPr fontId="1"/>
  </si>
  <si>
    <t>補助員の手配が必要ですか？</t>
    <rPh sb="0" eb="3">
      <t>ホジョイン</t>
    </rPh>
    <rPh sb="4" eb="6">
      <t>テハイ</t>
    </rPh>
    <rPh sb="7" eb="9">
      <t>ヒツヨウ</t>
    </rPh>
    <phoneticPr fontId="1"/>
  </si>
  <si>
    <t>任意</t>
    <rPh sb="0" eb="2">
      <t>ニンイ</t>
    </rPh>
    <phoneticPr fontId="1"/>
  </si>
  <si>
    <t>納品日は確定しているか</t>
    <rPh sb="0" eb="3">
      <t>ノウヒンビ</t>
    </rPh>
    <rPh sb="4" eb="6">
      <t>カクテイ</t>
    </rPh>
    <phoneticPr fontId="1"/>
  </si>
  <si>
    <t>稼働日（検定の実施出来る日）は確定させられるか</t>
    <rPh sb="0" eb="2">
      <t>カドウ</t>
    </rPh>
    <rPh sb="2" eb="3">
      <t>ヒ</t>
    </rPh>
    <rPh sb="4" eb="6">
      <t>ケンテイ</t>
    </rPh>
    <rPh sb="7" eb="9">
      <t>ジッシ</t>
    </rPh>
    <rPh sb="9" eb="11">
      <t>デキ</t>
    </rPh>
    <rPh sb="12" eb="13">
      <t>ヒ</t>
    </rPh>
    <rPh sb="15" eb="17">
      <t>カクテイ</t>
    </rPh>
    <phoneticPr fontId="1"/>
  </si>
  <si>
    <t>車の場合　駐車場は使用させて頂けるか</t>
    <rPh sb="0" eb="1">
      <t>クルマ</t>
    </rPh>
    <rPh sb="2" eb="4">
      <t>バアイ</t>
    </rPh>
    <rPh sb="5" eb="8">
      <t>チュウシャジョウ</t>
    </rPh>
    <rPh sb="9" eb="11">
      <t>シヨウ</t>
    </rPh>
    <rPh sb="14" eb="15">
      <t>イタダ</t>
    </rPh>
    <phoneticPr fontId="1"/>
  </si>
  <si>
    <t>エレベータあり</t>
    <phoneticPr fontId="1"/>
  </si>
  <si>
    <t>検定バッグ(20kg)の上層階への移動確認　出来れば１Fに置きたい</t>
    <rPh sb="0" eb="2">
      <t>ケンテイ</t>
    </rPh>
    <rPh sb="12" eb="14">
      <t>ジョウソウ</t>
    </rPh>
    <rPh sb="14" eb="15">
      <t>カイ</t>
    </rPh>
    <rPh sb="17" eb="19">
      <t>イドウ</t>
    </rPh>
    <rPh sb="19" eb="21">
      <t>カクニン</t>
    </rPh>
    <rPh sb="22" eb="24">
      <t>デキ</t>
    </rPh>
    <rPh sb="29" eb="30">
      <t>オ</t>
    </rPh>
    <phoneticPr fontId="1"/>
  </si>
  <si>
    <t>JCSS校正証明書が必要か</t>
    <rPh sb="4" eb="6">
      <t>コウセイ</t>
    </rPh>
    <rPh sb="6" eb="9">
      <t>ショウメイショ</t>
    </rPh>
    <rPh sb="10" eb="12">
      <t>ヒツヨウ</t>
    </rPh>
    <phoneticPr fontId="1"/>
  </si>
  <si>
    <t>受検希望日時</t>
    <rPh sb="0" eb="2">
      <t>ジュケン</t>
    </rPh>
    <rPh sb="2" eb="4">
      <t>キボウ</t>
    </rPh>
    <rPh sb="4" eb="6">
      <t>ニチジ</t>
    </rPh>
    <phoneticPr fontId="1"/>
  </si>
  <si>
    <t>可能か検討　調整</t>
    <rPh sb="0" eb="2">
      <t>カノウ</t>
    </rPh>
    <rPh sb="3" eb="5">
      <t>ケントウ</t>
    </rPh>
    <rPh sb="6" eb="8">
      <t>チョウセイ</t>
    </rPh>
    <phoneticPr fontId="1"/>
  </si>
  <si>
    <t>現場レイアウト</t>
    <rPh sb="0" eb="2">
      <t>ゲンバ</t>
    </rPh>
    <phoneticPr fontId="1"/>
  </si>
  <si>
    <t>DACS前段にベルト式C/Vの有無、そのコンベヤ長及びスピードの情報</t>
    <rPh sb="4" eb="6">
      <t>ゼンダン</t>
    </rPh>
    <rPh sb="10" eb="11">
      <t>シキ</t>
    </rPh>
    <rPh sb="15" eb="17">
      <t>ウム</t>
    </rPh>
    <rPh sb="24" eb="25">
      <t>チョウ</t>
    </rPh>
    <rPh sb="25" eb="26">
      <t>オヨ</t>
    </rPh>
    <rPh sb="32" eb="34">
      <t>ジョウホウ</t>
    </rPh>
    <phoneticPr fontId="1"/>
  </si>
  <si>
    <t>JCW及びメーカ側検定当日同行予定者</t>
    <rPh sb="3" eb="4">
      <t>オヨ</t>
    </rPh>
    <rPh sb="8" eb="9">
      <t>ガワ</t>
    </rPh>
    <rPh sb="9" eb="11">
      <t>ケンテイ</t>
    </rPh>
    <rPh sb="11" eb="13">
      <t>トウジツ</t>
    </rPh>
    <rPh sb="13" eb="15">
      <t>ドウコウ</t>
    </rPh>
    <rPh sb="15" eb="17">
      <t>ヨテイ</t>
    </rPh>
    <rPh sb="17" eb="18">
      <t>シャ</t>
    </rPh>
    <phoneticPr fontId="1"/>
  </si>
  <si>
    <t>JCW側及びメーカ（イシダ等）側</t>
    <rPh sb="3" eb="4">
      <t>ガワ</t>
    </rPh>
    <rPh sb="4" eb="5">
      <t>オヨ</t>
    </rPh>
    <rPh sb="13" eb="14">
      <t>トウ</t>
    </rPh>
    <rPh sb="15" eb="16">
      <t>ガワ</t>
    </rPh>
    <phoneticPr fontId="1"/>
  </si>
  <si>
    <t>地元計量士へのOJT</t>
    <rPh sb="0" eb="2">
      <t>ジモト</t>
    </rPh>
    <rPh sb="2" eb="4">
      <t>ケイリョウ</t>
    </rPh>
    <rPh sb="4" eb="5">
      <t>シ</t>
    </rPh>
    <phoneticPr fontId="1"/>
  </si>
  <si>
    <t>山本社長を通じて打診
OKであれば、連絡先交換及び当日の準備連絡</t>
    <rPh sb="18" eb="20">
      <t>レンラク</t>
    </rPh>
    <rPh sb="20" eb="21">
      <t>サキ</t>
    </rPh>
    <rPh sb="21" eb="23">
      <t>コウカン</t>
    </rPh>
    <rPh sb="23" eb="24">
      <t>オヨ</t>
    </rPh>
    <rPh sb="25" eb="27">
      <t>トウジツ</t>
    </rPh>
    <rPh sb="28" eb="30">
      <t>ジュンビ</t>
    </rPh>
    <rPh sb="30" eb="32">
      <t>レンラク</t>
    </rPh>
    <phoneticPr fontId="1"/>
  </si>
  <si>
    <t>全国自動はかり検定株式会社</t>
    <rPh sb="0" eb="2">
      <t>ゼンコク</t>
    </rPh>
    <rPh sb="2" eb="4">
      <t>ジドウ</t>
    </rPh>
    <rPh sb="7" eb="9">
      <t>ケンテイ</t>
    </rPh>
    <rPh sb="9" eb="13">
      <t>カブシキカイシャ</t>
    </rPh>
    <phoneticPr fontId="1"/>
  </si>
  <si>
    <t>マルチレンジの場合は２行に記入</t>
    <rPh sb="7" eb="9">
      <t>バアイ</t>
    </rPh>
    <rPh sb="11" eb="12">
      <t>ギョウ</t>
    </rPh>
    <rPh sb="13" eb="15">
      <t>キニュウ</t>
    </rPh>
    <phoneticPr fontId="1"/>
  </si>
  <si>
    <t>No</t>
    <phoneticPr fontId="1"/>
  </si>
  <si>
    <t>製造事業社名</t>
    <rPh sb="4" eb="5">
      <t>シャ</t>
    </rPh>
    <phoneticPr fontId="1"/>
  </si>
  <si>
    <t>確認済証
有　無</t>
    <rPh sb="0" eb="2">
      <t>カクニン</t>
    </rPh>
    <rPh sb="2" eb="3">
      <t>スミ</t>
    </rPh>
    <rPh sb="3" eb="4">
      <t>ショウ</t>
    </rPh>
    <rPh sb="5" eb="6">
      <t>ア</t>
    </rPh>
    <rPh sb="7" eb="8">
      <t>ナ</t>
    </rPh>
    <phoneticPr fontId="1"/>
  </si>
  <si>
    <t>A最小計量値</t>
    <rPh sb="1" eb="3">
      <t>サイショウ</t>
    </rPh>
    <rPh sb="3" eb="5">
      <t>ケイリョウ</t>
    </rPh>
    <rPh sb="5" eb="6">
      <t>チ</t>
    </rPh>
    <phoneticPr fontId="1"/>
  </si>
  <si>
    <t>B最大計量値</t>
    <rPh sb="1" eb="3">
      <t>サイダイ</t>
    </rPh>
    <rPh sb="3" eb="5">
      <t>ケイリョウ</t>
    </rPh>
    <rPh sb="5" eb="6">
      <t>チ</t>
    </rPh>
    <phoneticPr fontId="1"/>
  </si>
  <si>
    <t>自動捕捉式はかり検定　見積書</t>
    <phoneticPr fontId="1"/>
  </si>
  <si>
    <t>この度はお見積依頼ありがとうございます。</t>
    <rPh sb="2" eb="3">
      <t>タビ</t>
    </rPh>
    <rPh sb="5" eb="7">
      <t>ミツモ</t>
    </rPh>
    <rPh sb="7" eb="9">
      <t>イライ</t>
    </rPh>
    <phoneticPr fontId="1"/>
  </si>
  <si>
    <t>検定料金(非課税)</t>
    <rPh sb="0" eb="2">
      <t>ケンテイ</t>
    </rPh>
    <rPh sb="2" eb="4">
      <t>リョウキン</t>
    </rPh>
    <rPh sb="5" eb="8">
      <t>ヒカゼイ</t>
    </rPh>
    <phoneticPr fontId="1"/>
  </si>
  <si>
    <t>平日</t>
    <rPh sb="0" eb="2">
      <t>ヘイジツ</t>
    </rPh>
    <phoneticPr fontId="1"/>
  </si>
  <si>
    <t>備考</t>
    <rPh sb="0" eb="2">
      <t>ビコウ</t>
    </rPh>
    <phoneticPr fontId="1"/>
  </si>
  <si>
    <t>1台当たり</t>
    <rPh sb="1" eb="2">
      <t>ダイ</t>
    </rPh>
    <rPh sb="2" eb="3">
      <t>ア</t>
    </rPh>
    <phoneticPr fontId="1"/>
  </si>
  <si>
    <t>600g以下</t>
    <rPh sb="4" eb="6">
      <t>イカ</t>
    </rPh>
    <phoneticPr fontId="1"/>
  </si>
  <si>
    <t>600g超</t>
    <rPh sb="4" eb="5">
      <t>コ</t>
    </rPh>
    <phoneticPr fontId="1"/>
  </si>
  <si>
    <t>自動重量選別機</t>
    <phoneticPr fontId="1"/>
  </si>
  <si>
    <t>計量値付機</t>
    <phoneticPr fontId="1"/>
  </si>
  <si>
    <t>受検希望日時</t>
    <rPh sb="0" eb="2">
      <t>ジュケン</t>
    </rPh>
    <rPh sb="2" eb="4">
      <t>キボウ</t>
    </rPh>
    <rPh sb="4" eb="6">
      <t>ニチジ</t>
    </rPh>
    <phoneticPr fontId="24"/>
  </si>
  <si>
    <t>出張料金（税抜）</t>
    <rPh sb="0" eb="2">
      <t>シュッチョウ</t>
    </rPh>
    <rPh sb="2" eb="4">
      <t>リョウキン</t>
    </rPh>
    <rPh sb="5" eb="6">
      <t>ゼイ</t>
    </rPh>
    <rPh sb="6" eb="7">
      <t>ヌ</t>
    </rPh>
    <phoneticPr fontId="1"/>
  </si>
  <si>
    <t>\3,000/1事業所･1人･1日当たり</t>
    <rPh sb="8" eb="11">
      <t>ジギョウショ</t>
    </rPh>
    <rPh sb="16" eb="17">
      <t>ヒ</t>
    </rPh>
    <rPh sb="17" eb="18">
      <t>ア</t>
    </rPh>
    <phoneticPr fontId="1"/>
  </si>
  <si>
    <t>交通費</t>
    <rPh sb="0" eb="3">
      <t>コウツウヒ</t>
    </rPh>
    <phoneticPr fontId="1"/>
  </si>
  <si>
    <t>車で算出</t>
    <rPh sb="0" eb="1">
      <t>クルマ</t>
    </rPh>
    <rPh sb="2" eb="4">
      <t>サンシュツ</t>
    </rPh>
    <phoneticPr fontId="1"/>
  </si>
  <si>
    <t>税抜(往復）</t>
    <rPh sb="0" eb="1">
      <t>ゼイ</t>
    </rPh>
    <rPh sb="1" eb="2">
      <t>ヌ</t>
    </rPh>
    <rPh sb="3" eb="5">
      <t>オウフク</t>
    </rPh>
    <phoneticPr fontId="1"/>
  </si>
  <si>
    <t>消費税</t>
    <rPh sb="0" eb="2">
      <t>ショウヒ</t>
    </rPh>
    <rPh sb="2" eb="3">
      <t>ゼイ</t>
    </rPh>
    <phoneticPr fontId="1"/>
  </si>
  <si>
    <t>片道距離km</t>
    <rPh sb="0" eb="2">
      <t>カタミチ</t>
    </rPh>
    <rPh sb="2" eb="4">
      <t>キョリ</t>
    </rPh>
    <phoneticPr fontId="1"/>
  </si>
  <si>
    <t>現場では受検されるお客様に2名程度で商品投入作業にご協力頂きたくお願い致します</t>
    <rPh sb="0" eb="2">
      <t>ゲンバ</t>
    </rPh>
    <rPh sb="4" eb="6">
      <t>ジュケン</t>
    </rPh>
    <rPh sb="10" eb="12">
      <t>キャクサマ</t>
    </rPh>
    <rPh sb="14" eb="15">
      <t>メイ</t>
    </rPh>
    <rPh sb="15" eb="17">
      <t>テイド</t>
    </rPh>
    <rPh sb="18" eb="20">
      <t>ショウヒン</t>
    </rPh>
    <rPh sb="20" eb="22">
      <t>トウニュウ</t>
    </rPh>
    <rPh sb="22" eb="24">
      <t>サギョウ</t>
    </rPh>
    <rPh sb="26" eb="28">
      <t>キョウリョク</t>
    </rPh>
    <rPh sb="28" eb="29">
      <t>イタダ</t>
    </rPh>
    <rPh sb="33" eb="34">
      <t>ネガ</t>
    </rPh>
    <rPh sb="35" eb="36">
      <t>イタ</t>
    </rPh>
    <phoneticPr fontId="24"/>
  </si>
  <si>
    <t>検定員が、機器の調整等を行う事は禁じられておりますので、整備調整が必要な際には、メーカーにお申しつけください。</t>
    <rPh sb="0" eb="2">
      <t>ケンテイ</t>
    </rPh>
    <rPh sb="2" eb="3">
      <t>イン</t>
    </rPh>
    <rPh sb="5" eb="7">
      <t>キキ</t>
    </rPh>
    <rPh sb="8" eb="10">
      <t>チョウセイ</t>
    </rPh>
    <rPh sb="10" eb="11">
      <t>トウ</t>
    </rPh>
    <rPh sb="12" eb="13">
      <t>オコナ</t>
    </rPh>
    <rPh sb="14" eb="15">
      <t>コト</t>
    </rPh>
    <rPh sb="16" eb="17">
      <t>キン</t>
    </rPh>
    <rPh sb="28" eb="30">
      <t>セイビ</t>
    </rPh>
    <rPh sb="30" eb="32">
      <t>チョウセイ</t>
    </rPh>
    <rPh sb="33" eb="35">
      <t>ヒツヨウ</t>
    </rPh>
    <rPh sb="36" eb="37">
      <t>サイ</t>
    </rPh>
    <rPh sb="46" eb="47">
      <t>モウ</t>
    </rPh>
    <phoneticPr fontId="1"/>
  </si>
  <si>
    <t>検定料金</t>
    <rPh sb="0" eb="2">
      <t>ケンテイ</t>
    </rPh>
    <rPh sb="2" eb="4">
      <t>リョウキン</t>
    </rPh>
    <phoneticPr fontId="1"/>
  </si>
  <si>
    <t>台数</t>
    <rPh sb="0" eb="2">
      <t>ダイスウ</t>
    </rPh>
    <phoneticPr fontId="1"/>
  </si>
  <si>
    <t>金額</t>
    <rPh sb="0" eb="2">
      <t>キンガク</t>
    </rPh>
    <phoneticPr fontId="1"/>
  </si>
  <si>
    <t>消費税</t>
    <rPh sb="0" eb="3">
      <t>ショウヒゼイ</t>
    </rPh>
    <phoneticPr fontId="1"/>
  </si>
  <si>
    <t>合計</t>
    <rPh sb="0" eb="2">
      <t>ゴウケイ</t>
    </rPh>
    <phoneticPr fontId="1"/>
  </si>
  <si>
    <t>非課税</t>
    <rPh sb="0" eb="3">
      <t>ヒカゼイ</t>
    </rPh>
    <phoneticPr fontId="1"/>
  </si>
  <si>
    <t>総合計</t>
    <rPh sb="0" eb="1">
      <t>ソウ</t>
    </rPh>
    <rPh sb="1" eb="3">
      <t>ゴウケイ</t>
    </rPh>
    <phoneticPr fontId="1"/>
  </si>
  <si>
    <t>総合計</t>
    <rPh sb="0" eb="1">
      <t>ソウ</t>
    </rPh>
    <phoneticPr fontId="1"/>
  </si>
  <si>
    <t>金額（税抜）</t>
    <rPh sb="0" eb="2">
      <t>キンガク</t>
    </rPh>
    <rPh sb="3" eb="5">
      <t>ゼイヌキ</t>
    </rPh>
    <phoneticPr fontId="1"/>
  </si>
  <si>
    <t>税込合計</t>
    <rPh sb="0" eb="2">
      <t>ゼイコミ</t>
    </rPh>
    <rPh sb="2" eb="4">
      <t>ゴウケイ</t>
    </rPh>
    <phoneticPr fontId="1"/>
  </si>
  <si>
    <t>出張料金</t>
    <rPh sb="0" eb="2">
      <t>シュッチョウ</t>
    </rPh>
    <rPh sb="2" eb="4">
      <t>リョウキン</t>
    </rPh>
    <phoneticPr fontId="1"/>
  </si>
  <si>
    <t>合計</t>
    <phoneticPr fontId="1"/>
  </si>
  <si>
    <t>検定料（非課税）</t>
    <rPh sb="0" eb="2">
      <t>ケンテイ</t>
    </rPh>
    <rPh sb="2" eb="3">
      <t>リョウ</t>
    </rPh>
    <rPh sb="4" eb="7">
      <t>ヒカゼイ</t>
    </rPh>
    <phoneticPr fontId="1"/>
  </si>
  <si>
    <t>諸経費（税抜）</t>
    <rPh sb="0" eb="3">
      <t>ショケイヒ</t>
    </rPh>
    <rPh sb="4" eb="5">
      <t>ゼイ</t>
    </rPh>
    <rPh sb="5" eb="6">
      <t>ヌ</t>
    </rPh>
    <phoneticPr fontId="1"/>
  </si>
  <si>
    <t>合計（税込）</t>
    <rPh sb="0" eb="2">
      <t>ゴウケイ</t>
    </rPh>
    <rPh sb="3" eb="5">
      <t>ゼイコミ</t>
    </rPh>
    <phoneticPr fontId="1"/>
  </si>
  <si>
    <t>備考・留意事項</t>
    <rPh sb="0" eb="2">
      <t>ビコウ</t>
    </rPh>
    <rPh sb="3" eb="7">
      <t>リュウイジコウ</t>
    </rPh>
    <phoneticPr fontId="1"/>
  </si>
  <si>
    <t>※本見積価格は改定等により変更になる場合があります。</t>
    <rPh sb="1" eb="2">
      <t>ホン</t>
    </rPh>
    <rPh sb="2" eb="4">
      <t>ミツモリ</t>
    </rPh>
    <rPh sb="4" eb="6">
      <t>カカク</t>
    </rPh>
    <phoneticPr fontId="1"/>
  </si>
  <si>
    <t>検定決定通知書</t>
    <rPh sb="0" eb="2">
      <t>ケンテイ</t>
    </rPh>
    <rPh sb="2" eb="4">
      <t>ケッテイ</t>
    </rPh>
    <rPh sb="4" eb="7">
      <t>ツウチショ</t>
    </rPh>
    <phoneticPr fontId="1"/>
  </si>
  <si>
    <t>検定番号</t>
    <rPh sb="0" eb="2">
      <t>ケンテイ</t>
    </rPh>
    <rPh sb="2" eb="4">
      <t>バンゴウ</t>
    </rPh>
    <phoneticPr fontId="1"/>
  </si>
  <si>
    <t>全国自動はかり検定株式会社</t>
    <rPh sb="0" eb="2">
      <t>ゼンコク</t>
    </rPh>
    <rPh sb="2" eb="4">
      <t>ジドウ</t>
    </rPh>
    <rPh sb="7" eb="9">
      <t>ケンテイ</t>
    </rPh>
    <rPh sb="9" eb="13">
      <t>カブシキガイシャ</t>
    </rPh>
    <phoneticPr fontId="1"/>
  </si>
  <si>
    <t>この度は当社に検定を申請頂きありがとうございました。</t>
    <rPh sb="2" eb="3">
      <t>タビ</t>
    </rPh>
    <rPh sb="4" eb="6">
      <t>トウシャ</t>
    </rPh>
    <rPh sb="7" eb="9">
      <t>ケンテイ</t>
    </rPh>
    <rPh sb="10" eb="12">
      <t>シンセイ</t>
    </rPh>
    <rPh sb="12" eb="13">
      <t>イタダキ</t>
    </rPh>
    <phoneticPr fontId="1"/>
  </si>
  <si>
    <t>申請を受領し下記の通り、検定実施日を決定致しました。</t>
    <rPh sb="0" eb="2">
      <t>シンセイ</t>
    </rPh>
    <rPh sb="3" eb="5">
      <t>ジュリョウ</t>
    </rPh>
    <rPh sb="6" eb="8">
      <t>カキ</t>
    </rPh>
    <rPh sb="9" eb="10">
      <t>トオ</t>
    </rPh>
    <rPh sb="12" eb="14">
      <t>ケンテイ</t>
    </rPh>
    <rPh sb="14" eb="17">
      <t>ジッシビ</t>
    </rPh>
    <rPh sb="18" eb="20">
      <t>ケッテイ</t>
    </rPh>
    <rPh sb="20" eb="21">
      <t>イタ</t>
    </rPh>
    <phoneticPr fontId="1"/>
  </si>
  <si>
    <t>検定決定日時</t>
    <rPh sb="0" eb="2">
      <t>ケンテイ</t>
    </rPh>
    <rPh sb="2" eb="4">
      <t>ケッテイ</t>
    </rPh>
    <rPh sb="4" eb="6">
      <t>ニチジ</t>
    </rPh>
    <phoneticPr fontId="1"/>
  </si>
  <si>
    <t>上記の日時に右記に訪問致します</t>
    <rPh sb="0" eb="2">
      <t>ジョウキ</t>
    </rPh>
    <rPh sb="3" eb="5">
      <t>ニチジ</t>
    </rPh>
    <rPh sb="6" eb="8">
      <t>ウキ</t>
    </rPh>
    <rPh sb="9" eb="11">
      <t>ホウモン</t>
    </rPh>
    <rPh sb="11" eb="12">
      <t>イタ</t>
    </rPh>
    <phoneticPr fontId="1"/>
  </si>
  <si>
    <t xml:space="preserve">受検者名 </t>
    <rPh sb="0" eb="2">
      <t>ジュケン</t>
    </rPh>
    <rPh sb="2" eb="3">
      <t>シャ</t>
    </rPh>
    <rPh sb="3" eb="4">
      <t>メイ</t>
    </rPh>
    <phoneticPr fontId="1"/>
  </si>
  <si>
    <t>住      所</t>
    <rPh sb="0" eb="1">
      <t>ジュウ</t>
    </rPh>
    <rPh sb="7" eb="8">
      <t>ショ</t>
    </rPh>
    <phoneticPr fontId="1"/>
  </si>
  <si>
    <t>指定検定機関名</t>
    <rPh sb="0" eb="2">
      <t>シテイ</t>
    </rPh>
    <rPh sb="2" eb="4">
      <t>ケンテイ</t>
    </rPh>
    <rPh sb="4" eb="6">
      <t>キカン</t>
    </rPh>
    <rPh sb="6" eb="7">
      <t>メイ</t>
    </rPh>
    <phoneticPr fontId="1"/>
  </si>
  <si>
    <t>全国自動はかり検定　株式会社</t>
    <rPh sb="0" eb="2">
      <t>ゼンコク</t>
    </rPh>
    <rPh sb="2" eb="4">
      <t>ジドウ</t>
    </rPh>
    <rPh sb="7" eb="9">
      <t>ケンテイ</t>
    </rPh>
    <rPh sb="10" eb="14">
      <t>カブシキガイシャ</t>
    </rPh>
    <phoneticPr fontId="1"/>
  </si>
  <si>
    <t>検定機関住所</t>
    <rPh sb="0" eb="2">
      <t>ケンテイ</t>
    </rPh>
    <rPh sb="2" eb="4">
      <t>キカン</t>
    </rPh>
    <rPh sb="4" eb="6">
      <t>ジュウショ</t>
    </rPh>
    <phoneticPr fontId="1"/>
  </si>
  <si>
    <t>検定実施者名</t>
    <rPh sb="0" eb="2">
      <t>ケンテイ</t>
    </rPh>
    <rPh sb="2" eb="4">
      <t>ジッシ</t>
    </rPh>
    <rPh sb="4" eb="5">
      <t>シャ</t>
    </rPh>
    <rPh sb="5" eb="6">
      <t>メイ</t>
    </rPh>
    <phoneticPr fontId="1"/>
  </si>
  <si>
    <t>補助員氏名（必要な場合)</t>
    <rPh sb="0" eb="3">
      <t>ホジョイン</t>
    </rPh>
    <rPh sb="3" eb="5">
      <t>シメイ</t>
    </rPh>
    <rPh sb="6" eb="8">
      <t>ヒツヨウ</t>
    </rPh>
    <rPh sb="9" eb="11">
      <t>バアイ</t>
    </rPh>
    <phoneticPr fontId="1"/>
  </si>
  <si>
    <t>試験商品</t>
    <rPh sb="0" eb="2">
      <t>シケン</t>
    </rPh>
    <rPh sb="2" eb="4">
      <t>ショウヒン</t>
    </rPh>
    <phoneticPr fontId="1"/>
  </si>
  <si>
    <t>実材料用意数</t>
    <rPh sb="0" eb="1">
      <t>ジツ</t>
    </rPh>
    <rPh sb="1" eb="3">
      <t>ザイリョウ</t>
    </rPh>
    <rPh sb="3" eb="5">
      <t>ヨウイ</t>
    </rPh>
    <rPh sb="5" eb="6">
      <t>スウ</t>
    </rPh>
    <phoneticPr fontId="1"/>
  </si>
  <si>
    <t>連絡事項</t>
    <rPh sb="0" eb="2">
      <t>レンラク</t>
    </rPh>
    <rPh sb="2" eb="4">
      <t>ジコウ</t>
    </rPh>
    <phoneticPr fontId="1"/>
  </si>
  <si>
    <t>当日の作業内容（仮に記載しています　今後整理して作成　カテX　Y　新規　既存）</t>
    <rPh sb="0" eb="2">
      <t>トウジツ</t>
    </rPh>
    <rPh sb="3" eb="5">
      <t>サギョウ</t>
    </rPh>
    <rPh sb="8" eb="9">
      <t>カリ</t>
    </rPh>
    <rPh sb="10" eb="12">
      <t>キサイ</t>
    </rPh>
    <rPh sb="18" eb="20">
      <t>コンゴ</t>
    </rPh>
    <rPh sb="20" eb="22">
      <t>セイリ</t>
    </rPh>
    <rPh sb="24" eb="26">
      <t>サクセイ</t>
    </rPh>
    <rPh sb="33" eb="35">
      <t>シンキ</t>
    </rPh>
    <rPh sb="36" eb="38">
      <t>キゾン</t>
    </rPh>
    <phoneticPr fontId="1"/>
  </si>
  <si>
    <t>○既に使用している　自動捕捉式はかりの(使用中検査も表記を除いて同じです)の模擬検定を「自動重量選別機」に対して行います</t>
  </si>
  <si>
    <t>・事前準備</t>
  </si>
  <si>
    <t>検定を行う機器（カテゴリと精度等級）と使用状況を確認し、試験荷重と試験計量回数を互いに確認します。</t>
    <phoneticPr fontId="1"/>
  </si>
  <si>
    <t>今回は精度等級XIII(1) 実目量0.1g　検定目量1gで行いたいと思います。</t>
  </si>
  <si>
    <t>指定検定機関は管理はかり　基準分銅　温湿度計　パソコン等を用意します。</t>
    <phoneticPr fontId="1"/>
  </si>
  <si>
    <t>検定結果証明書（別紙参照ください)　は、それぞれ項目の値、真の値と自動運転計測値を入力することで、自動計算され、結果が表示されるようになっています</t>
    <rPh sb="4" eb="7">
      <t>ショウメイショ</t>
    </rPh>
    <phoneticPr fontId="1"/>
  </si>
  <si>
    <t xml:space="preserve">試験項目 </t>
  </si>
  <si>
    <t>1)    ゼロ点設定精度　</t>
  </si>
  <si>
    <t>標準計量動作試験の　</t>
  </si>
  <si>
    <t>2) 平均誤差</t>
  </si>
  <si>
    <t>3) 誤差の標準偏差</t>
  </si>
  <si>
    <t>の３項目で合否判定を行います。</t>
  </si>
  <si>
    <t>今回は、使用計量範囲に限定した模擬検定を行います。本来は、ひょう量、最小測定量、検定公差の変わり目付近の試験荷重を用意するのですが、</t>
    <phoneticPr fontId="1"/>
  </si>
  <si>
    <t>今回は対象が200g超えと1kg超え付近かと思います。よって500gで検定公差の変わり目がありますので、その点の試験荷重はも必要です。</t>
    <phoneticPr fontId="1"/>
  </si>
  <si>
    <t>1kg以下の場合、試験計量回数は60回、1kg超えの場合、試験回数は30回となりますので200mlは60回、1000mlは30回となります</t>
    <phoneticPr fontId="1"/>
  </si>
  <si>
    <t>（基本は６０回なら６０個用意と言われていますが、最低２個でも良いとなっています）</t>
  </si>
  <si>
    <t>c)検査手順</t>
  </si>
  <si>
    <t>JISに規定の文章をそのままですと</t>
  </si>
  <si>
    <t>A.3.1.1 自動運転に対する標準計量動作試験</t>
  </si>
  <si>
    <t>試験手順は，次のとおりとする。</t>
  </si>
  <si>
    <t>a) 自動捕捉式はかりを使用中，通常作動する周辺の機器を含め、自動計量システムを始動する。</t>
  </si>
  <si>
    <t>b) 荷重搬送システムを、最大速度に設定する。</t>
  </si>
  <si>
    <t>c) 最小測定量及びひょう量のそれぞれに近い荷重。最小測定量とひょう量との間の最大許容誤差が変わる荷重。</t>
  </si>
  <si>
    <t>最大動作速度を達成するには，上記の荷重個々に対して二組以上の荷重が必要となる。</t>
    <phoneticPr fontId="1"/>
  </si>
  <si>
    <t>管理はかりでこの荷重を計量して，各試験荷重の取決めによる真の質量値を決定する。</t>
  </si>
  <si>
    <t>※現地において自動捕捉式はかりの計量範囲全体にわたって検定を行うことができない場合は，使用計量範囲で検定を行ってもよい。</t>
    <phoneticPr fontId="1"/>
  </si>
  <si>
    <t>その場合は、上記の「最小測定量」は「使用計量範囲の下限値」に、「ひょう量」は「使用計量範囲の上限値」と読み替える。</t>
    <phoneticPr fontId="1"/>
  </si>
  <si>
    <t>また、荷重搬送システムの最大速度及び最大動作速度は，使用最大動作速度としてよい。</t>
  </si>
  <si>
    <t>d) 個々の試験荷重に対する試験計量回数は、規定した試験荷重に対する試験計量回数とする。</t>
  </si>
  <si>
    <t>e) 規定した試験計量回数だけ試験荷重を自動計量して、個々の質量の表示を記録する。</t>
  </si>
  <si>
    <t>実施方法</t>
    <phoneticPr fontId="1"/>
  </si>
  <si>
    <t>本日の実施方法</t>
  </si>
  <si>
    <t>１．結果記入フォームに従い、表記事項を記入します　日時　場所　機器に関する項目　環境項目等</t>
  </si>
  <si>
    <t>反映出来るように作成しています（60個の場合は直接真の質量値欄に記入します）　</t>
  </si>
  <si>
    <t>２．実材料を識別し、真の値を計測し、結果記入フォームに記入します　結果記入フォームは真の値を15個記入することで</t>
    <phoneticPr fontId="1"/>
  </si>
  <si>
    <t>本件は計測の先でも後でも問題ありません</t>
  </si>
  <si>
    <t>３．1)ゼロ点設定精度を確認ください</t>
  </si>
  <si>
    <t>　　表示が安定している状態で手動ゼロ点調整を行い、直後のゼロ点の表示を確認します。</t>
  </si>
  <si>
    <t>（許容範囲（偏差が検査目量の１／２を超えない）にあることでゼロ点設定精度は合格です）</t>
  </si>
  <si>
    <t>　今回は検定目量0.5gなので0.25gを超えなければ合格となります</t>
  </si>
  <si>
    <t>４．標準計量動作試験を行い、2)平均誤差3)誤差の標準偏差を確認します。</t>
  </si>
  <si>
    <t>(1) 試験荷重、試験速度に合わせて機器を設定します。</t>
  </si>
  <si>
    <t>(2)今回の機器は、外部へのデータ出力機構がありますので、サンプルの順番を間違えることなく６０回計量を行い、</t>
    <phoneticPr fontId="1"/>
  </si>
  <si>
    <t>その後USBﾒﾓﾘに計測値を出力しPCに転記します。</t>
  </si>
  <si>
    <t>(3)運転（コンベヤ）をスタートさせ、最大動作速度を実現するように実材料を連続して流し、自動計量を行います。</t>
  </si>
  <si>
    <t>○　検定結果判定　結果記入フォームに記録された値に従い、許容誤差と比較し、結果判定します</t>
  </si>
  <si>
    <t>○　受検者に判定結果を報告し、確認頂きます。合格した場合には機器には「検定証印」と「確認済証」を貼り付けます。</t>
  </si>
  <si>
    <t>交通費算出方法説明</t>
    <rPh sb="0" eb="3">
      <t>コウツウヒ</t>
    </rPh>
    <rPh sb="3" eb="5">
      <t>サンシュツ</t>
    </rPh>
    <rPh sb="5" eb="7">
      <t>ホウホウ</t>
    </rPh>
    <rPh sb="7" eb="9">
      <t>セツメイ</t>
    </rPh>
    <phoneticPr fontId="1"/>
  </si>
  <si>
    <t>①　右のリンクをクリックする</t>
    <rPh sb="2" eb="3">
      <t>ミギ</t>
    </rPh>
    <phoneticPr fontId="1"/>
  </si>
  <si>
    <t>自動車ルート検索 - NAVITIME</t>
  </si>
  <si>
    <t>②　次に、下表のJCWの拠点（事業所）住所を出発地に検定場所を目的地に各々登録し、検索をクリックする。</t>
    <rPh sb="2" eb="3">
      <t>ツギ</t>
    </rPh>
    <rPh sb="5" eb="7">
      <t>カヒョウ</t>
    </rPh>
    <rPh sb="12" eb="14">
      <t>キョテン</t>
    </rPh>
    <rPh sb="15" eb="18">
      <t>ジギョウショ</t>
    </rPh>
    <rPh sb="19" eb="21">
      <t>ジュウショ</t>
    </rPh>
    <rPh sb="22" eb="25">
      <t>シュッパツチ</t>
    </rPh>
    <rPh sb="26" eb="28">
      <t>ケンテイ</t>
    </rPh>
    <rPh sb="28" eb="30">
      <t>バショ</t>
    </rPh>
    <rPh sb="31" eb="34">
      <t>モクテキチ</t>
    </rPh>
    <rPh sb="35" eb="37">
      <t>オノオノ</t>
    </rPh>
    <rPh sb="37" eb="39">
      <t>トウロク</t>
    </rPh>
    <rPh sb="41" eb="43">
      <t>ケンサク</t>
    </rPh>
    <phoneticPr fontId="1"/>
  </si>
  <si>
    <t>　なお、JCWの各拠点（事業所）住所は最後の表（＜JCW事業所一覧＞）を参照ください</t>
    <rPh sb="8" eb="9">
      <t>カク</t>
    </rPh>
    <rPh sb="9" eb="11">
      <t>キョテン</t>
    </rPh>
    <rPh sb="12" eb="15">
      <t>ジギョウショ</t>
    </rPh>
    <rPh sb="16" eb="18">
      <t>ジュウショ</t>
    </rPh>
    <rPh sb="19" eb="21">
      <t>サイゴ</t>
    </rPh>
    <rPh sb="22" eb="23">
      <t>ヒョウ</t>
    </rPh>
    <rPh sb="28" eb="31">
      <t>ジギョウショ</t>
    </rPh>
    <rPh sb="31" eb="33">
      <t>イチラン</t>
    </rPh>
    <rPh sb="36" eb="38">
      <t>サンショウ</t>
    </rPh>
    <phoneticPr fontId="1"/>
  </si>
  <si>
    <t>③　検索が完了すると、片道の距離（Km）と高速道路代（ETC利用）が表示される。</t>
    <rPh sb="2" eb="4">
      <t>ケンサク</t>
    </rPh>
    <rPh sb="5" eb="7">
      <t>カンリョウ</t>
    </rPh>
    <rPh sb="11" eb="13">
      <t>カタミチ</t>
    </rPh>
    <rPh sb="14" eb="16">
      <t>キョリ</t>
    </rPh>
    <rPh sb="21" eb="23">
      <t>コウソク</t>
    </rPh>
    <rPh sb="23" eb="25">
      <t>ドウロ</t>
    </rPh>
    <rPh sb="25" eb="26">
      <t>ダイ</t>
    </rPh>
    <rPh sb="30" eb="32">
      <t>リヨウ</t>
    </rPh>
    <rPh sb="34" eb="36">
      <t>ヒョウジ</t>
    </rPh>
    <phoneticPr fontId="1"/>
  </si>
  <si>
    <t>④　この例では、</t>
    <rPh sb="4" eb="5">
      <t>レイ</t>
    </rPh>
    <phoneticPr fontId="1"/>
  </si>
  <si>
    <t>片道の距離：１１７．３ｋｍ</t>
    <rPh sb="0" eb="2">
      <t>カタミチ</t>
    </rPh>
    <rPh sb="3" eb="5">
      <t>キョリ</t>
    </rPh>
    <phoneticPr fontId="1"/>
  </si>
  <si>
    <t>小数点以下切り捨てとします。よって、１１７ｋｍとします。</t>
    <rPh sb="0" eb="3">
      <t>ショウスウテン</t>
    </rPh>
    <rPh sb="3" eb="5">
      <t>イカ</t>
    </rPh>
    <rPh sb="5" eb="6">
      <t>キ</t>
    </rPh>
    <rPh sb="7" eb="8">
      <t>ス</t>
    </rPh>
    <phoneticPr fontId="1"/>
  </si>
  <si>
    <t>高速道路代：￥３，８３０</t>
    <rPh sb="0" eb="2">
      <t>コウソク</t>
    </rPh>
    <rPh sb="2" eb="4">
      <t>ドウロ</t>
    </rPh>
    <rPh sb="4" eb="5">
      <t>ダイ</t>
    </rPh>
    <phoneticPr fontId="1"/>
  </si>
  <si>
    <t>距離に対する金額算定方法は</t>
    <rPh sb="0" eb="2">
      <t>キョリ</t>
    </rPh>
    <rPh sb="3" eb="4">
      <t>タイ</t>
    </rPh>
    <rPh sb="6" eb="8">
      <t>キンガク</t>
    </rPh>
    <rPh sb="8" eb="10">
      <t>サンテイ</t>
    </rPh>
    <rPh sb="10" eb="12">
      <t>ホウホウ</t>
    </rPh>
    <phoneticPr fontId="1"/>
  </si>
  <si>
    <t>（3,000円＋（（片道の距離ー50㎞）*（往復で2）*（1㎞当たりの単価＠¥20）））*1.1（往復消費税込）</t>
    <rPh sb="6" eb="7">
      <t>エン</t>
    </rPh>
    <rPh sb="10" eb="12">
      <t>カタミチ</t>
    </rPh>
    <rPh sb="13" eb="15">
      <t>キョリ</t>
    </rPh>
    <rPh sb="22" eb="24">
      <t>オウフク</t>
    </rPh>
    <rPh sb="31" eb="32">
      <t>ア</t>
    </rPh>
    <rPh sb="35" eb="37">
      <t>タンカ</t>
    </rPh>
    <rPh sb="49" eb="51">
      <t>オウフク</t>
    </rPh>
    <rPh sb="51" eb="53">
      <t>ショウヒ</t>
    </rPh>
    <rPh sb="53" eb="54">
      <t>ゼイ</t>
    </rPh>
    <rPh sb="54" eb="55">
      <t>コミ</t>
    </rPh>
    <phoneticPr fontId="1"/>
  </si>
  <si>
    <t>⑤　交通費見積合計</t>
    <rPh sb="2" eb="5">
      <t>コウツウヒ</t>
    </rPh>
    <rPh sb="5" eb="7">
      <t>ミツモリ</t>
    </rPh>
    <rPh sb="7" eb="9">
      <t>ゴウケイ</t>
    </rPh>
    <phoneticPr fontId="1"/>
  </si>
  <si>
    <t>　＊黄マーカー部のみ入力ください。</t>
    <rPh sb="2" eb="3">
      <t>キ</t>
    </rPh>
    <rPh sb="7" eb="8">
      <t>ブ</t>
    </rPh>
    <rPh sb="10" eb="12">
      <t>ニュウリョク</t>
    </rPh>
    <phoneticPr fontId="1"/>
  </si>
  <si>
    <t>片道距離(km)</t>
    <rPh sb="0" eb="2">
      <t>カタミチ</t>
    </rPh>
    <rPh sb="2" eb="4">
      <t>キョリ</t>
    </rPh>
    <phoneticPr fontId="1"/>
  </si>
  <si>
    <t>ETC（高速）代（片道）</t>
    <rPh sb="4" eb="6">
      <t>コウソク</t>
    </rPh>
    <rPh sb="7" eb="8">
      <t>ダイ</t>
    </rPh>
    <rPh sb="9" eb="11">
      <t>カタミチ</t>
    </rPh>
    <phoneticPr fontId="1"/>
  </si>
  <si>
    <t>距離に対する金額算定方法(税込）は下記で計算</t>
    <rPh sb="0" eb="2">
      <t>キョリ</t>
    </rPh>
    <rPh sb="3" eb="4">
      <t>タイ</t>
    </rPh>
    <rPh sb="6" eb="8">
      <t>キンガク</t>
    </rPh>
    <rPh sb="8" eb="10">
      <t>サンテイ</t>
    </rPh>
    <rPh sb="10" eb="12">
      <t>ホウホウ</t>
    </rPh>
    <rPh sb="13" eb="15">
      <t>ゼイコミ</t>
    </rPh>
    <rPh sb="17" eb="19">
      <t>カキ</t>
    </rPh>
    <rPh sb="20" eb="22">
      <t>ケイサン</t>
    </rPh>
    <phoneticPr fontId="1"/>
  </si>
  <si>
    <t>（3,000円＋（（片道の距離ー50㎞）*（往復で2）*（1㎞当たりの単価＠¥20）））</t>
    <rPh sb="6" eb="7">
      <t>エン</t>
    </rPh>
    <rPh sb="10" eb="12">
      <t>カタミチ</t>
    </rPh>
    <rPh sb="13" eb="15">
      <t>キョリ</t>
    </rPh>
    <rPh sb="22" eb="24">
      <t>オウフク</t>
    </rPh>
    <rPh sb="31" eb="32">
      <t>ア</t>
    </rPh>
    <rPh sb="35" eb="37">
      <t>タンカ</t>
    </rPh>
    <phoneticPr fontId="1"/>
  </si>
  <si>
    <t>＜JCW事業所一覧＞</t>
    <rPh sb="4" eb="7">
      <t>ジギョウショ</t>
    </rPh>
    <rPh sb="7" eb="9">
      <t>イチラン</t>
    </rPh>
    <phoneticPr fontId="1"/>
  </si>
  <si>
    <t>2024/5/7時点</t>
    <rPh sb="8" eb="10">
      <t>ジテン</t>
    </rPh>
    <phoneticPr fontId="1"/>
  </si>
  <si>
    <t>ブロック</t>
    <phoneticPr fontId="1"/>
  </si>
  <si>
    <t>事業所名/
拠点(予定含む)</t>
    <rPh sb="0" eb="3">
      <t>ジギョウショ</t>
    </rPh>
    <rPh sb="3" eb="4">
      <t>メイ</t>
    </rPh>
    <rPh sb="6" eb="8">
      <t>キョテン</t>
    </rPh>
    <rPh sb="9" eb="11">
      <t>ヨテイ</t>
    </rPh>
    <rPh sb="11" eb="12">
      <t>フク</t>
    </rPh>
    <phoneticPr fontId="1"/>
  </si>
  <si>
    <t>北海道ブロック</t>
    <phoneticPr fontId="1"/>
  </si>
  <si>
    <t>北海道事業所</t>
    <rPh sb="3" eb="6">
      <t>ジギョウショ</t>
    </rPh>
    <phoneticPr fontId="1"/>
  </si>
  <si>
    <t>北海道イシダ</t>
    <phoneticPr fontId="1"/>
  </si>
  <si>
    <t>北海道札幌市白石区本通1丁目南1番10号</t>
    <phoneticPr fontId="1"/>
  </si>
  <si>
    <t>東北ブロック</t>
    <phoneticPr fontId="1"/>
  </si>
  <si>
    <t>東北事業所</t>
    <rPh sb="0" eb="2">
      <t>トウホク</t>
    </rPh>
    <rPh sb="2" eb="5">
      <t>ジギョウショ</t>
    </rPh>
    <phoneticPr fontId="1"/>
  </si>
  <si>
    <t>日東イシダ</t>
    <phoneticPr fontId="1"/>
  </si>
  <si>
    <t>宮城県仙台市宮城野区日の出町2-2-22</t>
    <phoneticPr fontId="1"/>
  </si>
  <si>
    <t>関東甲信越ブロック</t>
  </si>
  <si>
    <t>本社</t>
    <phoneticPr fontId="1"/>
  </si>
  <si>
    <t>東京支社</t>
    <rPh sb="0" eb="2">
      <t>トウキョウ</t>
    </rPh>
    <rPh sb="2" eb="4">
      <t>シシャ</t>
    </rPh>
    <phoneticPr fontId="1"/>
  </si>
  <si>
    <t>東京都板橋区板橋1-52-1イシダ東京第一ビル</t>
    <phoneticPr fontId="1"/>
  </si>
  <si>
    <t>東海北陸ブロック</t>
    <rPh sb="2" eb="4">
      <t>ホクリク</t>
    </rPh>
    <phoneticPr fontId="1"/>
  </si>
  <si>
    <t>名古屋事業所</t>
    <rPh sb="0" eb="3">
      <t>ナゴヤ</t>
    </rPh>
    <rPh sb="3" eb="6">
      <t>ジギョウショ</t>
    </rPh>
    <phoneticPr fontId="1"/>
  </si>
  <si>
    <t>イシダテクノ</t>
    <phoneticPr fontId="1"/>
  </si>
  <si>
    <t>愛知県名古屋市西区笹塚町2丁目10番地</t>
    <phoneticPr fontId="1"/>
  </si>
  <si>
    <t>イシダ総合</t>
    <phoneticPr fontId="1"/>
  </si>
  <si>
    <t>愛知県名古屋市西区名駅2丁目15番10号</t>
    <phoneticPr fontId="1"/>
  </si>
  <si>
    <t>北陸事業所</t>
    <rPh sb="0" eb="2">
      <t>ホクリク</t>
    </rPh>
    <rPh sb="2" eb="5">
      <t>ジギョウショ</t>
    </rPh>
    <phoneticPr fontId="1"/>
  </si>
  <si>
    <t>七宝商事</t>
    <phoneticPr fontId="1"/>
  </si>
  <si>
    <t>石川県金沢市駅西新町2-1-9</t>
    <phoneticPr fontId="1"/>
  </si>
  <si>
    <t>塩崎商衡</t>
    <rPh sb="0" eb="2">
      <t>シオザキ</t>
    </rPh>
    <rPh sb="2" eb="3">
      <t>ショウ</t>
    </rPh>
    <rPh sb="3" eb="4">
      <t>コウ</t>
    </rPh>
    <phoneticPr fontId="1"/>
  </si>
  <si>
    <t>富山県高岡市川原町1番8号</t>
    <phoneticPr fontId="1"/>
  </si>
  <si>
    <t>近畿ブロック</t>
    <rPh sb="0" eb="2">
      <t>キンキ</t>
    </rPh>
    <phoneticPr fontId="1"/>
  </si>
  <si>
    <t>京都事業所</t>
    <rPh sb="0" eb="2">
      <t>キョウト</t>
    </rPh>
    <rPh sb="2" eb="5">
      <t>ジギョウショ</t>
    </rPh>
    <phoneticPr fontId="1"/>
  </si>
  <si>
    <t>システムビル</t>
    <phoneticPr fontId="1"/>
  </si>
  <si>
    <t>京都府京都市左京区聖護院蓮華蔵町60-1</t>
    <phoneticPr fontId="1"/>
  </si>
  <si>
    <t>神戸事業所</t>
    <rPh sb="0" eb="2">
      <t>コウベ</t>
    </rPh>
    <rPh sb="2" eb="5">
      <t>ジギョウショ</t>
    </rPh>
    <phoneticPr fontId="1"/>
  </si>
  <si>
    <t>神戸衡機</t>
    <phoneticPr fontId="1"/>
  </si>
  <si>
    <t>兵庫県神戸市中央区楠町1-10-1</t>
    <phoneticPr fontId="1"/>
  </si>
  <si>
    <t>中四国ブロック</t>
    <rPh sb="1" eb="3">
      <t>シコク</t>
    </rPh>
    <phoneticPr fontId="1"/>
  </si>
  <si>
    <t>岡山事業所</t>
    <rPh sb="2" eb="3">
      <t>コト</t>
    </rPh>
    <phoneticPr fontId="1"/>
  </si>
  <si>
    <t>山陽イシダ</t>
    <rPh sb="0" eb="2">
      <t>サンヨウ</t>
    </rPh>
    <phoneticPr fontId="1"/>
  </si>
  <si>
    <t>岡山県岡山市北区津高325-1</t>
    <phoneticPr fontId="1"/>
  </si>
  <si>
    <t>※基本、四国は四国イシダ拠点とするが、どちらか近い方を選択。7/26　by岸村</t>
    <rPh sb="1" eb="3">
      <t>キホン</t>
    </rPh>
    <rPh sb="4" eb="6">
      <t>シコク</t>
    </rPh>
    <rPh sb="7" eb="9">
      <t>シコク</t>
    </rPh>
    <rPh sb="12" eb="14">
      <t>キョテン</t>
    </rPh>
    <rPh sb="23" eb="24">
      <t>チカ</t>
    </rPh>
    <rPh sb="25" eb="26">
      <t>ホウ</t>
    </rPh>
    <rPh sb="27" eb="29">
      <t>センタク</t>
    </rPh>
    <rPh sb="37" eb="39">
      <t>キシムラ</t>
    </rPh>
    <phoneticPr fontId="1"/>
  </si>
  <si>
    <t>四国事業所</t>
    <rPh sb="0" eb="2">
      <t>シコク</t>
    </rPh>
    <rPh sb="2" eb="3">
      <t>コト</t>
    </rPh>
    <phoneticPr fontId="1"/>
  </si>
  <si>
    <t>四国イシダ</t>
    <rPh sb="0" eb="2">
      <t>シコク</t>
    </rPh>
    <phoneticPr fontId="1"/>
  </si>
  <si>
    <t>愛媛県松山市束本1丁目2-35</t>
    <phoneticPr fontId="1"/>
  </si>
  <si>
    <t>九州沖縄ブロック</t>
    <rPh sb="2" eb="4">
      <t>オキナワ</t>
    </rPh>
    <phoneticPr fontId="1"/>
  </si>
  <si>
    <t>福岡事業所</t>
    <rPh sb="0" eb="2">
      <t>フクオカ</t>
    </rPh>
    <rPh sb="2" eb="5">
      <t>ジギョウショ</t>
    </rPh>
    <phoneticPr fontId="1"/>
  </si>
  <si>
    <t>イシダ産機</t>
    <phoneticPr fontId="1"/>
  </si>
  <si>
    <t>福岡県福岡市南区井尻2-32-21</t>
    <phoneticPr fontId="1"/>
  </si>
  <si>
    <t>西日本イシダ</t>
    <phoneticPr fontId="1"/>
  </si>
  <si>
    <t>福岡県福岡市博多区博多駅南5-22-34</t>
    <phoneticPr fontId="1"/>
  </si>
  <si>
    <t>沖縄事業所</t>
    <rPh sb="0" eb="2">
      <t>オキナワ</t>
    </rPh>
    <rPh sb="2" eb="5">
      <t>ジギョウショ</t>
    </rPh>
    <phoneticPr fontId="1"/>
  </si>
  <si>
    <t>沖縄イシダ</t>
    <rPh sb="0" eb="2">
      <t>オキナワ</t>
    </rPh>
    <phoneticPr fontId="1"/>
  </si>
  <si>
    <t>沖縄県那覇市曙1-13-11</t>
    <phoneticPr fontId="1"/>
  </si>
  <si>
    <t>＜参考＞公差変り目一覧</t>
    <rPh sb="1" eb="3">
      <t>サンコウ</t>
    </rPh>
    <rPh sb="4" eb="6">
      <t>コウサ</t>
    </rPh>
    <rPh sb="6" eb="7">
      <t>カワ</t>
    </rPh>
    <rPh sb="8" eb="9">
      <t>メ</t>
    </rPh>
    <rPh sb="9" eb="11">
      <t>イチラン</t>
    </rPh>
    <phoneticPr fontId="1"/>
  </si>
  <si>
    <t xml:space="preserve">機種
</t>
    <rPh sb="0" eb="2">
      <t>キシュ</t>
    </rPh>
    <phoneticPr fontId="1"/>
  </si>
  <si>
    <t>ひょう量
設定</t>
    <rPh sb="3" eb="4">
      <t>リョウ</t>
    </rPh>
    <rPh sb="5" eb="7">
      <t>セッテイ</t>
    </rPh>
    <phoneticPr fontId="1"/>
  </si>
  <si>
    <t>検査目量
(e)</t>
    <rPh sb="0" eb="2">
      <t>ケンサ</t>
    </rPh>
    <rPh sb="2" eb="3">
      <t>メ</t>
    </rPh>
    <rPh sb="3" eb="4">
      <t>リョウ</t>
    </rPh>
    <phoneticPr fontId="1"/>
  </si>
  <si>
    <t>公差変り目
(500e)</t>
    <rPh sb="0" eb="2">
      <t>コウサ</t>
    </rPh>
    <rPh sb="2" eb="3">
      <t>カワ</t>
    </rPh>
    <rPh sb="4" eb="5">
      <t>メ</t>
    </rPh>
    <phoneticPr fontId="1"/>
  </si>
  <si>
    <t>公差変り目
(2000e)</t>
    <rPh sb="0" eb="2">
      <t>コウサ</t>
    </rPh>
    <rPh sb="2" eb="3">
      <t>カワ</t>
    </rPh>
    <rPh sb="4" eb="5">
      <t>メ</t>
    </rPh>
    <phoneticPr fontId="1"/>
  </si>
  <si>
    <t>DACS-AX-S003</t>
    <phoneticPr fontId="1"/>
  </si>
  <si>
    <t>-</t>
    <phoneticPr fontId="1"/>
  </si>
  <si>
    <t>DACS-AX-S015</t>
    <phoneticPr fontId="1"/>
  </si>
  <si>
    <t>DACS-AX-S050</t>
    <phoneticPr fontId="1"/>
  </si>
  <si>
    <t>DACS-AX-F015</t>
    <phoneticPr fontId="1"/>
  </si>
  <si>
    <t>DACS-AX-F030</t>
    <phoneticPr fontId="1"/>
  </si>
  <si>
    <t>当日確認</t>
    <rPh sb="0" eb="2">
      <t>トウジツ</t>
    </rPh>
    <rPh sb="2" eb="4">
      <t>カクニン</t>
    </rPh>
    <phoneticPr fontId="1"/>
  </si>
  <si>
    <t>検定に必要な器具備品として分銅・はかり・パソコン等を用いて検定を行います。自動はかりが置かれている現場まで</t>
    <rPh sb="0" eb="2">
      <t>ケンテイ</t>
    </rPh>
    <rPh sb="3" eb="5">
      <t>ヒツヨウ</t>
    </rPh>
    <rPh sb="6" eb="8">
      <t>キグ</t>
    </rPh>
    <rPh sb="8" eb="10">
      <t>ビヒン</t>
    </rPh>
    <rPh sb="13" eb="15">
      <t>フンドウ</t>
    </rPh>
    <rPh sb="24" eb="25">
      <t>ナド</t>
    </rPh>
    <rPh sb="26" eb="27">
      <t>モチ</t>
    </rPh>
    <rPh sb="29" eb="31">
      <t>ケンテイ</t>
    </rPh>
    <rPh sb="32" eb="33">
      <t>オコナ</t>
    </rPh>
    <rPh sb="37" eb="39">
      <t>ジドウ</t>
    </rPh>
    <rPh sb="43" eb="44">
      <t>オ</t>
    </rPh>
    <rPh sb="49" eb="51">
      <t>ゲンバ</t>
    </rPh>
    <phoneticPr fontId="1"/>
  </si>
  <si>
    <t>日付</t>
    <rPh sb="0" eb="2">
      <t>ヒヅケ</t>
    </rPh>
    <phoneticPr fontId="1"/>
  </si>
  <si>
    <t>担当者</t>
    <rPh sb="0" eb="3">
      <t>タントウシャ</t>
    </rPh>
    <phoneticPr fontId="1"/>
  </si>
  <si>
    <t>改訂内容</t>
    <rPh sb="0" eb="2">
      <t>カイテイ</t>
    </rPh>
    <rPh sb="2" eb="4">
      <t>ナイヨウ</t>
    </rPh>
    <phoneticPr fontId="1"/>
  </si>
  <si>
    <t>岸村</t>
    <rPh sb="0" eb="2">
      <t>キシムラ</t>
    </rPh>
    <phoneticPr fontId="1"/>
  </si>
  <si>
    <t>＜改定履歴＞</t>
    <rPh sb="1" eb="3">
      <t>カイテイ</t>
    </rPh>
    <rPh sb="3" eb="5">
      <t>リレキ</t>
    </rPh>
    <phoneticPr fontId="1"/>
  </si>
  <si>
    <t>もしお客様で人が出せない状況でしたら、こちらで補助員を用意致しますので　30,000円/1台･1名を申し受けます。</t>
    <rPh sb="3" eb="5">
      <t>キャクサマ</t>
    </rPh>
    <rPh sb="6" eb="7">
      <t>ヒト</t>
    </rPh>
    <rPh sb="8" eb="9">
      <t>ダ</t>
    </rPh>
    <rPh sb="12" eb="14">
      <t>ジョウキョウ</t>
    </rPh>
    <rPh sb="23" eb="26">
      <t>ホジョイン</t>
    </rPh>
    <rPh sb="27" eb="29">
      <t>ヨウイ</t>
    </rPh>
    <rPh sb="29" eb="30">
      <t>イタ</t>
    </rPh>
    <rPh sb="42" eb="43">
      <t>エン</t>
    </rPh>
    <rPh sb="45" eb="46">
      <t>ダイ</t>
    </rPh>
    <rPh sb="48" eb="49">
      <t>メイ</t>
    </rPh>
    <rPh sb="50" eb="51">
      <t>モウ</t>
    </rPh>
    <rPh sb="52" eb="53">
      <t>ウ</t>
    </rPh>
    <phoneticPr fontId="24"/>
  </si>
  <si>
    <t>ひょう量</t>
    <phoneticPr fontId="1"/>
  </si>
  <si>
    <t>ひょう量</t>
    <rPh sb="3" eb="4">
      <t>リョウ</t>
    </rPh>
    <phoneticPr fontId="1"/>
  </si>
  <si>
    <t>計量値</t>
    <phoneticPr fontId="1"/>
  </si>
  <si>
    <t>黄色欄は必ずご記入ください</t>
    <rPh sb="0" eb="2">
      <t>キイロ</t>
    </rPh>
    <rPh sb="2" eb="3">
      <t>ラン</t>
    </rPh>
    <rPh sb="4" eb="5">
      <t>カナラ</t>
    </rPh>
    <rPh sb="7" eb="9">
      <t>キニュウ</t>
    </rPh>
    <phoneticPr fontId="1"/>
  </si>
  <si>
    <t>下記にて自動捕捉式はかりの見積を依頼致します。</t>
    <phoneticPr fontId="1"/>
  </si>
  <si>
    <t>◎ 分銅の校正証明書（JCSS校正証明書の写し）について</t>
    <rPh sb="4" eb="6">
      <t>コウセイ</t>
    </rPh>
    <rPh sb="6" eb="8">
      <t>ショウメイ</t>
    </rPh>
    <rPh sb="8" eb="9">
      <t>ショ</t>
    </rPh>
    <rPh sb="20" eb="21">
      <t>ウツ</t>
    </rPh>
    <phoneticPr fontId="1"/>
  </si>
  <si>
    <t>◎検定受検者</t>
    <rPh sb="1" eb="3">
      <t>ケンテイ</t>
    </rPh>
    <rPh sb="3" eb="5">
      <t>ジュケン</t>
    </rPh>
    <rPh sb="5" eb="6">
      <t>シャ</t>
    </rPh>
    <phoneticPr fontId="1"/>
  </si>
  <si>
    <t>◎検定依頼者（同上なら記入不要)</t>
    <rPh sb="1" eb="3">
      <t>ケンテイ</t>
    </rPh>
    <rPh sb="3" eb="5">
      <t>イライ</t>
    </rPh>
    <rPh sb="5" eb="6">
      <t>シャ</t>
    </rPh>
    <phoneticPr fontId="1"/>
  </si>
  <si>
    <t xml:space="preserve">  Q:分銅の校正証明書（JCSS校正証明書の写し）が必要ですか？</t>
    <phoneticPr fontId="1"/>
  </si>
  <si>
    <t>[校正証明書の補足事項]</t>
    <rPh sb="1" eb="3">
      <t>コウセイ</t>
    </rPh>
    <rPh sb="3" eb="6">
      <t>ショウメイショ</t>
    </rPh>
    <rPh sb="7" eb="9">
      <t>ホソク</t>
    </rPh>
    <rPh sb="9" eb="11">
      <t>ジコウ</t>
    </rPh>
    <phoneticPr fontId="1"/>
  </si>
  <si>
    <t>　”必要”と選択された場合は、JCSSで校正された分銅を使用し、検定後にはJCSS校正証明書（写し）と
　基準器検査成績書（写し）を提出させていただきます。</t>
    <rPh sb="2" eb="4">
      <t>ヒツヨウ</t>
    </rPh>
    <rPh sb="6" eb="8">
      <t>センタク</t>
    </rPh>
    <rPh sb="11" eb="13">
      <t>バアイ</t>
    </rPh>
    <rPh sb="20" eb="22">
      <t>コウセイ</t>
    </rPh>
    <rPh sb="25" eb="26">
      <t>ブン</t>
    </rPh>
    <rPh sb="26" eb="27">
      <t>ドウ</t>
    </rPh>
    <rPh sb="28" eb="30">
      <t>シヨウ</t>
    </rPh>
    <rPh sb="32" eb="34">
      <t>ケンテイ</t>
    </rPh>
    <rPh sb="34" eb="35">
      <t>ゴ</t>
    </rPh>
    <rPh sb="41" eb="43">
      <t>コウセイ</t>
    </rPh>
    <rPh sb="53" eb="55">
      <t>キジュン</t>
    </rPh>
    <rPh sb="55" eb="56">
      <t>キ</t>
    </rPh>
    <rPh sb="56" eb="58">
      <t>ケンサ</t>
    </rPh>
    <rPh sb="58" eb="60">
      <t>セイセキ</t>
    </rPh>
    <rPh sb="60" eb="61">
      <t>ショ</t>
    </rPh>
    <rPh sb="62" eb="63">
      <t>ウツ</t>
    </rPh>
    <rPh sb="66" eb="68">
      <t>テイシュツ</t>
    </rPh>
    <phoneticPr fontId="1"/>
  </si>
  <si>
    <t>　本校正証明書が必要かどうか客先へご確認ください。</t>
    <rPh sb="1" eb="2">
      <t>ホン</t>
    </rPh>
    <rPh sb="2" eb="4">
      <t>コウセイ</t>
    </rPh>
    <rPh sb="4" eb="6">
      <t>ショウメイ</t>
    </rPh>
    <rPh sb="6" eb="7">
      <t>ショ</t>
    </rPh>
    <rPh sb="8" eb="10">
      <t>ヒツヨウ</t>
    </rPh>
    <rPh sb="14" eb="16">
      <t>キャクサキ</t>
    </rPh>
    <rPh sb="18" eb="20">
      <t>カクニン</t>
    </rPh>
    <phoneticPr fontId="1"/>
  </si>
  <si>
    <t>自動捕捉式はかりの見積依頼書</t>
    <rPh sb="9" eb="11">
      <t>ミツモリ</t>
    </rPh>
    <rPh sb="11" eb="13">
      <t>イライ</t>
    </rPh>
    <rPh sb="13" eb="14">
      <t>ショ</t>
    </rPh>
    <phoneticPr fontId="1"/>
  </si>
  <si>
    <t>自動捕捉式はかりの検定依頼書</t>
    <rPh sb="9" eb="11">
      <t>ケンテイ</t>
    </rPh>
    <rPh sb="11" eb="13">
      <t>イライ</t>
    </rPh>
    <rPh sb="13" eb="14">
      <t>ショ</t>
    </rPh>
    <phoneticPr fontId="1"/>
  </si>
  <si>
    <t>緑色欄は必ずご記入ください</t>
    <rPh sb="0" eb="2">
      <t>ミドリイロ</t>
    </rPh>
    <rPh sb="2" eb="3">
      <t>ラン</t>
    </rPh>
    <rPh sb="4" eb="5">
      <t>カナラ</t>
    </rPh>
    <rPh sb="7" eb="9">
      <t>キニュウ</t>
    </rPh>
    <phoneticPr fontId="1"/>
  </si>
  <si>
    <t>下記にて自動捕捉式はかりの検定を依頼致します</t>
    <phoneticPr fontId="1"/>
  </si>
  <si>
    <t>◎検定依頼者（同上なら記入不要)</t>
    <rPh sb="1" eb="3">
      <t>ケンテイ</t>
    </rPh>
    <rPh sb="3" eb="5">
      <t>イライ</t>
    </rPh>
    <rPh sb="5" eb="6">
      <t>シャ</t>
    </rPh>
    <rPh sb="6" eb="7">
      <t>ケンジャ</t>
    </rPh>
    <rPh sb="7" eb="9">
      <t>ドウジョウ</t>
    </rPh>
    <rPh sb="11" eb="13">
      <t>キニュウ</t>
    </rPh>
    <rPh sb="13" eb="15">
      <t>フヨウ</t>
    </rPh>
    <phoneticPr fontId="1"/>
  </si>
  <si>
    <t>住所</t>
    <rPh sb="0" eb="2">
      <t>ジュウショ</t>
    </rPh>
    <phoneticPr fontId="1"/>
  </si>
  <si>
    <t>使用計量範囲[g]</t>
    <rPh sb="0" eb="2">
      <t>シヨウ</t>
    </rPh>
    <rPh sb="2" eb="4">
      <t>ケイリョウ</t>
    </rPh>
    <rPh sb="4" eb="6">
      <t>ハンイ</t>
    </rPh>
    <phoneticPr fontId="1"/>
  </si>
  <si>
    <r>
      <t>受検希望日時</t>
    </r>
    <r>
      <rPr>
        <b/>
        <sz val="8"/>
        <color theme="1"/>
        <rFont val="ＭＳ Ｐゴシック"/>
        <family val="3"/>
        <charset val="128"/>
        <scheme val="minor"/>
      </rPr>
      <t>(わかっていればご記入ください)</t>
    </r>
    <rPh sb="0" eb="2">
      <t>ジュケン</t>
    </rPh>
    <rPh sb="2" eb="4">
      <t>キボウ</t>
    </rPh>
    <rPh sb="4" eb="6">
      <t>ニチジ</t>
    </rPh>
    <rPh sb="15" eb="17">
      <t>キニュウ</t>
    </rPh>
    <phoneticPr fontId="1"/>
  </si>
  <si>
    <t>◎検定依頼者</t>
    <rPh sb="1" eb="3">
      <t>ケンテイ</t>
    </rPh>
    <rPh sb="3" eb="5">
      <t>イライ</t>
    </rPh>
    <rPh sb="5" eb="6">
      <t>シャ</t>
    </rPh>
    <phoneticPr fontId="1"/>
  </si>
  <si>
    <t>確認</t>
    <rPh sb="0" eb="2">
      <t>カクニン</t>
    </rPh>
    <phoneticPr fontId="1"/>
  </si>
  <si>
    <t>◎電源環境</t>
    <rPh sb="1" eb="3">
      <t>デンゲン</t>
    </rPh>
    <rPh sb="3" eb="5">
      <t>カンキョウ</t>
    </rPh>
    <phoneticPr fontId="1"/>
  </si>
  <si>
    <t>◎検定場所入室に関する確認</t>
    <rPh sb="1" eb="3">
      <t>ケンテイ</t>
    </rPh>
    <rPh sb="3" eb="5">
      <t>バショ</t>
    </rPh>
    <rPh sb="5" eb="7">
      <t>ニュウシツ</t>
    </rPh>
    <rPh sb="8" eb="9">
      <t>カン</t>
    </rPh>
    <rPh sb="11" eb="13">
      <t>カクニン</t>
    </rPh>
    <phoneticPr fontId="1"/>
  </si>
  <si>
    <t>◎検定備品持込関する確認</t>
    <rPh sb="1" eb="3">
      <t>ケンテイ</t>
    </rPh>
    <rPh sb="3" eb="5">
      <t>ビヒン</t>
    </rPh>
    <rPh sb="5" eb="7">
      <t>モチコミ</t>
    </rPh>
    <rPh sb="7" eb="8">
      <t>カン</t>
    </rPh>
    <rPh sb="10" eb="12">
      <t>カクニン</t>
    </rPh>
    <phoneticPr fontId="1"/>
  </si>
  <si>
    <t>◎管理はかりでの計量に関して</t>
    <rPh sb="1" eb="3">
      <t>カンリ</t>
    </rPh>
    <rPh sb="8" eb="10">
      <t>ケイリョウ</t>
    </rPh>
    <rPh sb="11" eb="12">
      <t>カン</t>
    </rPh>
    <phoneticPr fontId="1"/>
  </si>
  <si>
    <t>◎検定補助員に関して</t>
    <rPh sb="1" eb="3">
      <t>ケンテイ</t>
    </rPh>
    <rPh sb="3" eb="5">
      <t>ホジョ</t>
    </rPh>
    <rPh sb="5" eb="6">
      <t>イン</t>
    </rPh>
    <rPh sb="7" eb="8">
      <t>カン</t>
    </rPh>
    <phoneticPr fontId="1"/>
  </si>
  <si>
    <t>◎新規　入替の場合</t>
    <rPh sb="1" eb="3">
      <t>シンキ</t>
    </rPh>
    <rPh sb="4" eb="6">
      <t>イレカエ</t>
    </rPh>
    <rPh sb="7" eb="9">
      <t>バアイ</t>
    </rPh>
    <phoneticPr fontId="1"/>
  </si>
  <si>
    <t>◎その他</t>
    <rPh sb="3" eb="4">
      <t>タ</t>
    </rPh>
    <phoneticPr fontId="1"/>
  </si>
  <si>
    <t>◎請求先確認</t>
    <rPh sb="1" eb="3">
      <t>セイキュウ</t>
    </rPh>
    <rPh sb="3" eb="4">
      <t>サキ</t>
    </rPh>
    <rPh sb="4" eb="6">
      <t>カクニン</t>
    </rPh>
    <phoneticPr fontId="1"/>
  </si>
  <si>
    <t>依頼担当者メールアドレス</t>
    <rPh sb="0" eb="2">
      <t>イライ</t>
    </rPh>
    <rPh sb="2" eb="5">
      <t>タントウシャ</t>
    </rPh>
    <phoneticPr fontId="1"/>
  </si>
  <si>
    <t>依頼担当者メールアドレス</t>
    <rPh sb="0" eb="2">
      <t>イライ</t>
    </rPh>
    <rPh sb="2" eb="4">
      <t>タントウ</t>
    </rPh>
    <rPh sb="4" eb="5">
      <t>シャ</t>
    </rPh>
    <phoneticPr fontId="1"/>
  </si>
  <si>
    <t>受検会社名及び事業所・工場名</t>
    <rPh sb="0" eb="2">
      <t>ジュケン</t>
    </rPh>
    <rPh sb="2" eb="5">
      <t>カイシャメイ</t>
    </rPh>
    <rPh sb="5" eb="6">
      <t>オヨ</t>
    </rPh>
    <rPh sb="7" eb="10">
      <t>ジギョウショ</t>
    </rPh>
    <rPh sb="11" eb="13">
      <t>コウジョウ</t>
    </rPh>
    <rPh sb="13" eb="14">
      <t>メイ</t>
    </rPh>
    <phoneticPr fontId="1"/>
  </si>
  <si>
    <t>京都市左京区聖護院蓮華蔵町60-1</t>
    <rPh sb="0" eb="13">
      <t>キョウトシサキョウクショウゴインレンゲゾウチョウ</t>
    </rPh>
    <phoneticPr fontId="1"/>
  </si>
  <si>
    <t>徒歩　分</t>
    <phoneticPr fontId="1"/>
  </si>
  <si>
    <t>URL？</t>
    <phoneticPr fontId="1"/>
  </si>
  <si>
    <t>最寄り駅？</t>
    <phoneticPr fontId="1"/>
  </si>
  <si>
    <t>◎特記事項等</t>
    <rPh sb="1" eb="3">
      <t>トッキ</t>
    </rPh>
    <rPh sb="3" eb="5">
      <t>ジコウ</t>
    </rPh>
    <rPh sb="5" eb="6">
      <t>トウ</t>
    </rPh>
    <phoneticPr fontId="1"/>
  </si>
  <si>
    <t>◎検定実施日時関係</t>
    <rPh sb="1" eb="3">
      <t>ケンテイ</t>
    </rPh>
    <rPh sb="3" eb="5">
      <t>ジッシ</t>
    </rPh>
    <rPh sb="5" eb="7">
      <t>ニチジ</t>
    </rPh>
    <rPh sb="7" eb="9">
      <t>カンケイ</t>
    </rPh>
    <phoneticPr fontId="1"/>
  </si>
  <si>
    <t>補助員が必要な場合は下記に氏名を記載</t>
    <phoneticPr fontId="1"/>
  </si>
  <si>
    <t>訪問者を変更する必要が生じましたら速やかに連絡致します。</t>
    <rPh sb="0" eb="3">
      <t>ホウモンシャ</t>
    </rPh>
    <rPh sb="4" eb="6">
      <t>ヘンコウ</t>
    </rPh>
    <rPh sb="8" eb="10">
      <t>ヒツヨウ</t>
    </rPh>
    <rPh sb="11" eb="12">
      <t>ショウ</t>
    </rPh>
    <rPh sb="17" eb="18">
      <t>スミ</t>
    </rPh>
    <rPh sb="21" eb="23">
      <t>レンラク</t>
    </rPh>
    <rPh sb="23" eb="24">
      <t>イタ</t>
    </rPh>
    <phoneticPr fontId="1"/>
  </si>
  <si>
    <t>下記の通り検定を予定致します。</t>
    <rPh sb="0" eb="2">
      <t>カキ</t>
    </rPh>
    <rPh sb="3" eb="4">
      <t>トオ</t>
    </rPh>
    <rPh sb="5" eb="7">
      <t>ケンテイ</t>
    </rPh>
    <rPh sb="8" eb="10">
      <t>ヨテイ</t>
    </rPh>
    <rPh sb="10" eb="11">
      <t>イタ</t>
    </rPh>
    <phoneticPr fontId="1"/>
  </si>
  <si>
    <t>貴社ますますご清栄のこととお喜び申し上げます。</t>
    <rPh sb="0" eb="2">
      <t>キシャ</t>
    </rPh>
    <rPh sb="7" eb="9">
      <t>セイエイ</t>
    </rPh>
    <rPh sb="14" eb="15">
      <t>ヨロコ</t>
    </rPh>
    <rPh sb="16" eb="17">
      <t>モウ</t>
    </rPh>
    <rPh sb="18" eb="19">
      <t>ア</t>
    </rPh>
    <phoneticPr fontId="1"/>
  </si>
  <si>
    <t>持ち込みますのでご了解を御願い申し上げます。</t>
    <rPh sb="0" eb="1">
      <t>モ</t>
    </rPh>
    <rPh sb="2" eb="3">
      <t>コ</t>
    </rPh>
    <rPh sb="9" eb="11">
      <t>リョウカイ</t>
    </rPh>
    <rPh sb="12" eb="14">
      <t>オネガ</t>
    </rPh>
    <rPh sb="15" eb="16">
      <t>モウ</t>
    </rPh>
    <rPh sb="17" eb="18">
      <t>ア</t>
    </rPh>
    <phoneticPr fontId="1"/>
  </si>
  <si>
    <t>京都事業所より</t>
    <rPh sb="0" eb="2">
      <t>キョウト</t>
    </rPh>
    <rPh sb="2" eb="5">
      <t>ジギョウショ</t>
    </rPh>
    <phoneticPr fontId="2"/>
  </si>
  <si>
    <t>2024年10月15日　14:00～17:00</t>
    <rPh sb="4" eb="5">
      <t>ネン</t>
    </rPh>
    <rPh sb="7" eb="8">
      <t>ガツ</t>
    </rPh>
    <rPh sb="10" eb="11">
      <t>ニチ</t>
    </rPh>
    <phoneticPr fontId="1"/>
  </si>
  <si>
    <t>最終決定日時</t>
    <rPh sb="0" eb="2">
      <t>サイシュウ</t>
    </rPh>
    <rPh sb="2" eb="4">
      <t>ケッテイ</t>
    </rPh>
    <rPh sb="4" eb="6">
      <t>ニチジ</t>
    </rPh>
    <rPh sb="5" eb="6">
      <t>ジ</t>
    </rPh>
    <phoneticPr fontId="1"/>
  </si>
  <si>
    <t>必要なものを下記へご記入願います。（できる限りこちらで用意致しますが、出来ない場合
申し訳ありませんが、有償にて支給を御願い致します）</t>
    <rPh sb="0" eb="2">
      <t>ヒツヨウ</t>
    </rPh>
    <rPh sb="6" eb="8">
      <t>カキ</t>
    </rPh>
    <rPh sb="10" eb="12">
      <t>キニュウ</t>
    </rPh>
    <rPh sb="12" eb="13">
      <t>ネガ</t>
    </rPh>
    <rPh sb="21" eb="22">
      <t>カギ</t>
    </rPh>
    <rPh sb="27" eb="29">
      <t>ヨウイ</t>
    </rPh>
    <rPh sb="29" eb="30">
      <t>イタ</t>
    </rPh>
    <rPh sb="42" eb="43">
      <t>モウ</t>
    </rPh>
    <rPh sb="44" eb="45">
      <t>ワケ</t>
    </rPh>
    <rPh sb="52" eb="54">
      <t>ユウショウ</t>
    </rPh>
    <rPh sb="56" eb="58">
      <t>シキュウ</t>
    </rPh>
    <rPh sb="59" eb="61">
      <t>オネガ</t>
    </rPh>
    <rPh sb="62" eb="63">
      <t>イタ</t>
    </rPh>
    <phoneticPr fontId="1"/>
  </si>
  <si>
    <t>※　作業時間帯　9時～18時 (左記時間外[所定時間外18時以降、深夜22時以降]はそれぞれ割増し料金となります）</t>
    <phoneticPr fontId="1"/>
  </si>
  <si>
    <t>単価（税抜）</t>
    <rPh sb="0" eb="2">
      <t>タンカ</t>
    </rPh>
    <rPh sb="3" eb="5">
      <t>ゼイヌキ</t>
    </rPh>
    <phoneticPr fontId="1"/>
  </si>
  <si>
    <t>諸経費</t>
    <rPh sb="0" eb="3">
      <t>ショケイヒ</t>
    </rPh>
    <phoneticPr fontId="1"/>
  </si>
  <si>
    <t>日数／必要数</t>
    <rPh sb="0" eb="2">
      <t>ニッスウ</t>
    </rPh>
    <rPh sb="3" eb="6">
      <t>ヒツヨウスウ</t>
    </rPh>
    <phoneticPr fontId="1"/>
  </si>
  <si>
    <t>必要時に記載</t>
    <rPh sb="0" eb="3">
      <t>ヒツヨウジ</t>
    </rPh>
    <rPh sb="4" eb="6">
      <t>キサイ</t>
    </rPh>
    <phoneticPr fontId="1"/>
  </si>
  <si>
    <t>検定実施指示書</t>
    <rPh sb="0" eb="2">
      <t>ケンテイ</t>
    </rPh>
    <rPh sb="2" eb="4">
      <t>ジッシ</t>
    </rPh>
    <rPh sb="4" eb="7">
      <t>シジショ</t>
    </rPh>
    <phoneticPr fontId="1"/>
  </si>
  <si>
    <t>下記の内容・要領で検定を実施頂きます様よろしくお願いいたします。</t>
    <rPh sb="0" eb="2">
      <t>カキ</t>
    </rPh>
    <rPh sb="3" eb="5">
      <t>ナイヨウ</t>
    </rPh>
    <rPh sb="6" eb="8">
      <t>ヨウリョウ</t>
    </rPh>
    <rPh sb="9" eb="11">
      <t>ケンテイ</t>
    </rPh>
    <rPh sb="12" eb="14">
      <t>ジッシ</t>
    </rPh>
    <rPh sb="14" eb="15">
      <t>イタダ</t>
    </rPh>
    <rPh sb="18" eb="19">
      <t>ヨウ</t>
    </rPh>
    <rPh sb="24" eb="25">
      <t>ネガ</t>
    </rPh>
    <phoneticPr fontId="1"/>
  </si>
  <si>
    <t>検定実施日時</t>
    <rPh sb="0" eb="2">
      <t>ケンテイ</t>
    </rPh>
    <rPh sb="2" eb="4">
      <t>ジッシ</t>
    </rPh>
    <rPh sb="4" eb="6">
      <t>ニチジ</t>
    </rPh>
    <phoneticPr fontId="1"/>
  </si>
  <si>
    <t>ご担当</t>
    <rPh sb="1" eb="3">
      <t>タントウ</t>
    </rPh>
    <phoneticPr fontId="1"/>
  </si>
  <si>
    <t>連絡先</t>
    <rPh sb="0" eb="2">
      <t>レンラク</t>
    </rPh>
    <rPh sb="2" eb="3">
      <t>サキ</t>
    </rPh>
    <phoneticPr fontId="1"/>
  </si>
  <si>
    <t>依頼検定機関名</t>
    <rPh sb="0" eb="2">
      <t>イライ</t>
    </rPh>
    <rPh sb="2" eb="4">
      <t>ケンテイ</t>
    </rPh>
    <rPh sb="4" eb="6">
      <t>キカン</t>
    </rPh>
    <rPh sb="6" eb="7">
      <t>メイ</t>
    </rPh>
    <phoneticPr fontId="1"/>
  </si>
  <si>
    <t>依頼検定機関住所</t>
    <rPh sb="0" eb="2">
      <t>イライ</t>
    </rPh>
    <rPh sb="2" eb="4">
      <t>ケンテイ</t>
    </rPh>
    <rPh sb="4" eb="6">
      <t>キカン</t>
    </rPh>
    <rPh sb="6" eb="8">
      <t>ジュウショ</t>
    </rPh>
    <phoneticPr fontId="1"/>
  </si>
  <si>
    <t>依頼者名</t>
    <rPh sb="0" eb="2">
      <t>イライ</t>
    </rPh>
    <rPh sb="2" eb="3">
      <t>シャ</t>
    </rPh>
    <rPh sb="3" eb="4">
      <t>メイ</t>
    </rPh>
    <phoneticPr fontId="1"/>
  </si>
  <si>
    <t>補助員氏名</t>
    <rPh sb="0" eb="3">
      <t>ホジョイン</t>
    </rPh>
    <rPh sb="3" eb="5">
      <t>シメイ</t>
    </rPh>
    <phoneticPr fontId="1"/>
  </si>
  <si>
    <t>連絡先</t>
    <rPh sb="0" eb="3">
      <t>レンラクサキ</t>
    </rPh>
    <phoneticPr fontId="1"/>
  </si>
  <si>
    <t>上記の日時に右記へ訪問ください。</t>
    <rPh sb="0" eb="2">
      <t>ジョウキ</t>
    </rPh>
    <rPh sb="3" eb="5">
      <t>ニチジ</t>
    </rPh>
    <rPh sb="6" eb="8">
      <t>ウキ</t>
    </rPh>
    <rPh sb="9" eb="11">
      <t>ホウモン</t>
    </rPh>
    <phoneticPr fontId="1"/>
  </si>
  <si>
    <t>同送物</t>
    <rPh sb="0" eb="2">
      <t>ドウソウ</t>
    </rPh>
    <rPh sb="2" eb="3">
      <t>ブツ</t>
    </rPh>
    <phoneticPr fontId="1"/>
  </si>
  <si>
    <t>検定申請書</t>
    <rPh sb="0" eb="2">
      <t>ケンテイ</t>
    </rPh>
    <rPh sb="2" eb="4">
      <t>シンセイ</t>
    </rPh>
    <rPh sb="4" eb="5">
      <t>ショ</t>
    </rPh>
    <phoneticPr fontId="1"/>
  </si>
  <si>
    <t>1通</t>
    <rPh sb="1" eb="2">
      <t>ツウ</t>
    </rPh>
    <phoneticPr fontId="1"/>
  </si>
  <si>
    <t>本検定実施指示書</t>
    <rPh sb="0" eb="1">
      <t>ホン</t>
    </rPh>
    <rPh sb="1" eb="3">
      <t>ケンテイ</t>
    </rPh>
    <rPh sb="3" eb="5">
      <t>ジッシ</t>
    </rPh>
    <rPh sb="5" eb="8">
      <t>シジショ</t>
    </rPh>
    <phoneticPr fontId="1"/>
  </si>
  <si>
    <t>予備</t>
    <rPh sb="0" eb="2">
      <t>ヨビ</t>
    </rPh>
    <phoneticPr fontId="1"/>
  </si>
  <si>
    <t>数量</t>
    <rPh sb="0" eb="2">
      <t>スウリョウ</t>
    </rPh>
    <phoneticPr fontId="1"/>
  </si>
  <si>
    <t>検定実施者氏名（JCWの場合）</t>
    <rPh sb="0" eb="2">
      <t>ケンテイ</t>
    </rPh>
    <rPh sb="2" eb="5">
      <t>ジッシシャ</t>
    </rPh>
    <rPh sb="5" eb="7">
      <t>シメイ</t>
    </rPh>
    <rPh sb="12" eb="14">
      <t>バアイ</t>
    </rPh>
    <phoneticPr fontId="1"/>
  </si>
  <si>
    <t>検定実施者氏名（外部計量士の場合）</t>
    <rPh sb="0" eb="2">
      <t>ケンテイ</t>
    </rPh>
    <rPh sb="2" eb="5">
      <t>ジッシシャ</t>
    </rPh>
    <rPh sb="5" eb="7">
      <t>シメイ</t>
    </rPh>
    <rPh sb="8" eb="9">
      <t>ガイ</t>
    </rPh>
    <rPh sb="9" eb="10">
      <t>ブ</t>
    </rPh>
    <rPh sb="10" eb="12">
      <t>ケイリョウ</t>
    </rPh>
    <rPh sb="12" eb="13">
      <t>シ</t>
    </rPh>
    <rPh sb="14" eb="16">
      <t>バアイ</t>
    </rPh>
    <phoneticPr fontId="1"/>
  </si>
  <si>
    <t>どちらかに記載</t>
    <rPh sb="5" eb="7">
      <t>キサイ</t>
    </rPh>
    <phoneticPr fontId="1"/>
  </si>
  <si>
    <t>すますご清栄のこととお喜び申し上げます。</t>
    <rPh sb="4" eb="6">
      <t>セイエイ</t>
    </rPh>
    <rPh sb="11" eb="12">
      <t>ヨロコ</t>
    </rPh>
    <rPh sb="13" eb="14">
      <t>モウ</t>
    </rPh>
    <rPh sb="15" eb="16">
      <t>ア</t>
    </rPh>
    <phoneticPr fontId="1"/>
  </si>
  <si>
    <t>2024/　/</t>
    <phoneticPr fontId="1"/>
  </si>
  <si>
    <t>変更が生じましたら速やかに連絡致します。</t>
    <rPh sb="0" eb="2">
      <t>ヘンコウ</t>
    </rPh>
    <rPh sb="3" eb="4">
      <t>ショウ</t>
    </rPh>
    <rPh sb="9" eb="10">
      <t>スミ</t>
    </rPh>
    <rPh sb="13" eb="15">
      <t>レンラク</t>
    </rPh>
    <rPh sb="15" eb="16">
      <t>イタ</t>
    </rPh>
    <phoneticPr fontId="1"/>
  </si>
  <si>
    <t>2024/　/</t>
    <phoneticPr fontId="1"/>
  </si>
  <si>
    <t>SS0000XX</t>
    <phoneticPr fontId="1"/>
  </si>
  <si>
    <t>◎レイアウト他</t>
    <rPh sb="6" eb="7">
      <t>ホカ</t>
    </rPh>
    <phoneticPr fontId="1"/>
  </si>
  <si>
    <t>検定決定通知書</t>
    <rPh sb="0" eb="2">
      <t>ケンテイ</t>
    </rPh>
    <rPh sb="2" eb="4">
      <t>ケッテイ</t>
    </rPh>
    <rPh sb="4" eb="7">
      <t>ツウチショ</t>
    </rPh>
    <phoneticPr fontId="1"/>
  </si>
  <si>
    <t>分銅のJCSS校正証明書</t>
    <rPh sb="0" eb="2">
      <t>フンドウ</t>
    </rPh>
    <rPh sb="7" eb="9">
      <t>コウセイ</t>
    </rPh>
    <rPh sb="9" eb="12">
      <t>ショウメイショ</t>
    </rPh>
    <phoneticPr fontId="1"/>
  </si>
  <si>
    <t>今回は非該当</t>
    <rPh sb="0" eb="2">
      <t>コンカイ</t>
    </rPh>
    <rPh sb="3" eb="6">
      <t>ヒガイトウ</t>
    </rPh>
    <phoneticPr fontId="1"/>
  </si>
  <si>
    <t>総重量20kg程度の備品となりますので段差がある場合は考慮(エレベータの使用等）を御願い致します。</t>
    <rPh sb="0" eb="3">
      <t>ソウジュウリョウ</t>
    </rPh>
    <rPh sb="7" eb="9">
      <t>テイド</t>
    </rPh>
    <rPh sb="10" eb="12">
      <t>ビヒン</t>
    </rPh>
    <rPh sb="19" eb="21">
      <t>ダンサ</t>
    </rPh>
    <rPh sb="24" eb="26">
      <t>バアイ</t>
    </rPh>
    <rPh sb="27" eb="29">
      <t>コウリョ</t>
    </rPh>
    <rPh sb="36" eb="38">
      <t>シヨウ</t>
    </rPh>
    <rPh sb="38" eb="39">
      <t>トウ</t>
    </rPh>
    <rPh sb="41" eb="43">
      <t>オネガ</t>
    </rPh>
    <rPh sb="44" eb="45">
      <t>イタ</t>
    </rPh>
    <phoneticPr fontId="1"/>
  </si>
  <si>
    <t>管理はかりを持参し設置しますので、検定現場にはかりの設置出来る安定した台（キャスター付は不可）と場所の確保を御願い致します。</t>
    <rPh sb="35" eb="36">
      <t>ダイ</t>
    </rPh>
    <phoneticPr fontId="1"/>
  </si>
  <si>
    <t>ｇ</t>
    <phoneticPr fontId="1"/>
  </si>
  <si>
    <t>※検定費用テーブル</t>
    <rPh sb="1" eb="3">
      <t>ケンテイ</t>
    </rPh>
    <rPh sb="3" eb="5">
      <t>ヒヨウ</t>
    </rPh>
    <phoneticPr fontId="1"/>
  </si>
  <si>
    <t>全国自動はかり検定株式会社　岸村　宏</t>
    <rPh sb="0" eb="2">
      <t>ゼンコク</t>
    </rPh>
    <rPh sb="2" eb="4">
      <t>ジドウ</t>
    </rPh>
    <rPh sb="7" eb="9">
      <t>ケンテイ</t>
    </rPh>
    <rPh sb="9" eb="11">
      <t>カブシキ</t>
    </rPh>
    <rPh sb="11" eb="13">
      <t>カイシャ</t>
    </rPh>
    <rPh sb="14" eb="16">
      <t>キシムラ</t>
    </rPh>
    <rPh sb="17" eb="18">
      <t>ヒロシ</t>
    </rPh>
    <phoneticPr fontId="1"/>
  </si>
  <si>
    <t>◎器物仕様情報/検定仕様情報/標準計量動作試験・試験商品等</t>
    <rPh sb="1" eb="3">
      <t>キブツ</t>
    </rPh>
    <rPh sb="3" eb="5">
      <t>シヨウ</t>
    </rPh>
    <rPh sb="5" eb="7">
      <t>ジョウホウ</t>
    </rPh>
    <rPh sb="8" eb="10">
      <t>ケンテイ</t>
    </rPh>
    <rPh sb="10" eb="12">
      <t>シヨウ</t>
    </rPh>
    <rPh sb="12" eb="14">
      <t>ジョウホウ</t>
    </rPh>
    <rPh sb="26" eb="28">
      <t>ショウヒン</t>
    </rPh>
    <rPh sb="28" eb="29">
      <t>トウ</t>
    </rPh>
    <phoneticPr fontId="1"/>
  </si>
  <si>
    <t>※検定で使用する試験商品についての留意事項</t>
    <rPh sb="1" eb="3">
      <t>ケンテイ</t>
    </rPh>
    <rPh sb="4" eb="6">
      <t>シヨウ</t>
    </rPh>
    <rPh sb="8" eb="10">
      <t>シケン</t>
    </rPh>
    <rPh sb="10" eb="12">
      <t>ショウヒン</t>
    </rPh>
    <rPh sb="17" eb="19">
      <t>リュウイ</t>
    </rPh>
    <rPh sb="19" eb="21">
      <t>ジコウ</t>
    </rPh>
    <phoneticPr fontId="1"/>
  </si>
  <si>
    <t>　＊実材料が準備できない場合は実材料に近い寸法及び重心となるように配慮されたサンプルを準備ください。</t>
    <phoneticPr fontId="1"/>
  </si>
  <si>
    <t xml:space="preserve">   　特に最小・最大計量値は、実材料もしくは実材料で構成されたサンプルを準備ください。</t>
    <rPh sb="23" eb="24">
      <t>ジツ</t>
    </rPh>
    <rPh sb="24" eb="26">
      <t>ザイリョウ</t>
    </rPh>
    <phoneticPr fontId="1"/>
  </si>
  <si>
    <t>　＊使用計量範囲を外れると取引証明に使用できません。最小・最大計量値を決める際には十分ご注意ください。</t>
    <rPh sb="2" eb="4">
      <t>シヨウ</t>
    </rPh>
    <rPh sb="4" eb="6">
      <t>ケイリョウ</t>
    </rPh>
    <rPh sb="6" eb="8">
      <t>ハンイ</t>
    </rPh>
    <rPh sb="9" eb="10">
      <t>ハズ</t>
    </rPh>
    <rPh sb="13" eb="15">
      <t>トリヒキ</t>
    </rPh>
    <rPh sb="15" eb="17">
      <t>ショウメイ</t>
    </rPh>
    <rPh sb="18" eb="20">
      <t>シヨウ</t>
    </rPh>
    <rPh sb="26" eb="28">
      <t>サイショウ</t>
    </rPh>
    <rPh sb="29" eb="31">
      <t>サイダイ</t>
    </rPh>
    <rPh sb="31" eb="33">
      <t>ケイリョウ</t>
    </rPh>
    <rPh sb="33" eb="34">
      <t>チ</t>
    </rPh>
    <rPh sb="35" eb="36">
      <t>キ</t>
    </rPh>
    <rPh sb="38" eb="39">
      <t>サイ</t>
    </rPh>
    <rPh sb="41" eb="43">
      <t>ジュウブン</t>
    </rPh>
    <rPh sb="44" eb="46">
      <t>チュウイ</t>
    </rPh>
    <phoneticPr fontId="1"/>
  </si>
  <si>
    <t>　＊検定には実材料をご用意頂く必要があります</t>
    <rPh sb="2" eb="4">
      <t>ケンテイ</t>
    </rPh>
    <rPh sb="6" eb="7">
      <t>ジツ</t>
    </rPh>
    <rPh sb="7" eb="9">
      <t>ザイリョウ</t>
    </rPh>
    <rPh sb="11" eb="13">
      <t>ヨウイ</t>
    </rPh>
    <rPh sb="13" eb="14">
      <t>イタダ</t>
    </rPh>
    <rPh sb="15" eb="17">
      <t>ヒツヨウ</t>
    </rPh>
    <phoneticPr fontId="1"/>
  </si>
  <si>
    <t>B最大計量値</t>
    <phoneticPr fontId="1"/>
  </si>
  <si>
    <t>今回の検定の目的</t>
    <rPh sb="0" eb="2">
      <t>コンカイ</t>
    </rPh>
    <rPh sb="3" eb="5">
      <t>ケンテイ</t>
    </rPh>
    <rPh sb="6" eb="8">
      <t>モクテキ</t>
    </rPh>
    <phoneticPr fontId="1"/>
  </si>
  <si>
    <t>マルチレンジ（ひょう量切替え）は利用ですか？
YESの場合はひょう量ごとに分けて記載ください</t>
    <rPh sb="10" eb="11">
      <t>リョウ</t>
    </rPh>
    <rPh sb="11" eb="13">
      <t>キリカ</t>
    </rPh>
    <rPh sb="16" eb="18">
      <t>リヨウ</t>
    </rPh>
    <rPh sb="27" eb="29">
      <t>バアイ</t>
    </rPh>
    <rPh sb="33" eb="34">
      <t>リョウ</t>
    </rPh>
    <rPh sb="37" eb="38">
      <t>ワ</t>
    </rPh>
    <rPh sb="40" eb="42">
      <t>キサイ</t>
    </rPh>
    <phoneticPr fontId="1"/>
  </si>
  <si>
    <t>受検機種</t>
    <rPh sb="2" eb="4">
      <t>キシュ</t>
    </rPh>
    <phoneticPr fontId="1"/>
  </si>
  <si>
    <t>ひょう量フラグ
600g以下：下
600g超え：超</t>
    <rPh sb="3" eb="4">
      <t>リョウ</t>
    </rPh>
    <rPh sb="12" eb="14">
      <t>イカ</t>
    </rPh>
    <rPh sb="15" eb="16">
      <t>シタ</t>
    </rPh>
    <rPh sb="21" eb="22">
      <t>コ</t>
    </rPh>
    <rPh sb="24" eb="25">
      <t>チョウ</t>
    </rPh>
    <phoneticPr fontId="1"/>
  </si>
  <si>
    <t>検定料</t>
    <rPh sb="0" eb="2">
      <t>ケンテイ</t>
    </rPh>
    <rPh sb="2" eb="3">
      <t>リョウ</t>
    </rPh>
    <phoneticPr fontId="1"/>
  </si>
  <si>
    <t>最終フラグ</t>
    <rPh sb="0" eb="2">
      <t>サイシュウ</t>
    </rPh>
    <phoneticPr fontId="1"/>
  </si>
  <si>
    <t xml:space="preserve">   　上記で必要と選択された場合、必要部数を記入ください。</t>
    <rPh sb="4" eb="6">
      <t>ジョウキ</t>
    </rPh>
    <rPh sb="7" eb="9">
      <t>ヒツヨウ</t>
    </rPh>
    <rPh sb="10" eb="12">
      <t>センタク</t>
    </rPh>
    <rPh sb="15" eb="17">
      <t>バアイ</t>
    </rPh>
    <rPh sb="18" eb="20">
      <t>ヒツヨウ</t>
    </rPh>
    <rPh sb="20" eb="22">
      <t>ブスウ</t>
    </rPh>
    <rPh sb="23" eb="25">
      <t>キニュウ</t>
    </rPh>
    <phoneticPr fontId="1"/>
  </si>
  <si>
    <t>部</t>
    <rPh sb="0" eb="1">
      <t>ブ</t>
    </rPh>
    <phoneticPr fontId="1"/>
  </si>
  <si>
    <t>[g]</t>
    <phoneticPr fontId="1"/>
  </si>
  <si>
    <t>ｽﾃｰﾀｽ</t>
    <phoneticPr fontId="1"/>
  </si>
  <si>
    <t>検定料合計</t>
    <rPh sb="0" eb="2">
      <t>ケンテイ</t>
    </rPh>
    <rPh sb="2" eb="3">
      <t>リョウ</t>
    </rPh>
    <rPh sb="3" eb="5">
      <t>ゴウケイ</t>
    </rPh>
    <phoneticPr fontId="1"/>
  </si>
  <si>
    <t>受検機種仕様</t>
    <rPh sb="0" eb="2">
      <t>ジュケン</t>
    </rPh>
    <rPh sb="2" eb="4">
      <t>キシュ</t>
    </rPh>
    <rPh sb="4" eb="6">
      <t>シヨウ</t>
    </rPh>
    <phoneticPr fontId="1"/>
  </si>
  <si>
    <t>1台当たりの検定料</t>
    <rPh sb="1" eb="2">
      <t>ダイ</t>
    </rPh>
    <rPh sb="2" eb="3">
      <t>ア</t>
    </rPh>
    <rPh sb="6" eb="8">
      <t>ケンテイ</t>
    </rPh>
    <rPh sb="8" eb="9">
      <t>リョウ</t>
    </rPh>
    <phoneticPr fontId="1"/>
  </si>
  <si>
    <t>小計</t>
    <rPh sb="0" eb="2">
      <t>ショウケイ</t>
    </rPh>
    <phoneticPr fontId="1"/>
  </si>
  <si>
    <t>自動重量選別機</t>
    <rPh sb="0" eb="7">
      <t>ジドウジュウリョウセンベツキ</t>
    </rPh>
    <phoneticPr fontId="1"/>
  </si>
  <si>
    <t>600g超え</t>
    <rPh sb="4" eb="5">
      <t>コ</t>
    </rPh>
    <phoneticPr fontId="1"/>
  </si>
  <si>
    <t>自動重量選別機　ひょう量600g以下</t>
    <rPh sb="0" eb="2">
      <t>ジドウ</t>
    </rPh>
    <rPh sb="2" eb="4">
      <t>ジュウリョウ</t>
    </rPh>
    <rPh sb="4" eb="6">
      <t>センベツ</t>
    </rPh>
    <rPh sb="6" eb="7">
      <t>キ</t>
    </rPh>
    <rPh sb="11" eb="12">
      <t>リョウ</t>
    </rPh>
    <rPh sb="16" eb="18">
      <t>イカ</t>
    </rPh>
    <phoneticPr fontId="1"/>
  </si>
  <si>
    <t>自動重量選別機　ひょう量600g超え</t>
    <rPh sb="0" eb="2">
      <t>ジドウ</t>
    </rPh>
    <rPh sb="2" eb="4">
      <t>ジュウリョウ</t>
    </rPh>
    <rPh sb="4" eb="6">
      <t>センベツ</t>
    </rPh>
    <rPh sb="6" eb="7">
      <t>キ</t>
    </rPh>
    <rPh sb="11" eb="12">
      <t>リョウ</t>
    </rPh>
    <rPh sb="16" eb="17">
      <t>コ</t>
    </rPh>
    <phoneticPr fontId="1"/>
  </si>
  <si>
    <t>非表示ゾーン</t>
    <rPh sb="0" eb="3">
      <t>ヒヒョウジ</t>
    </rPh>
    <phoneticPr fontId="1"/>
  </si>
  <si>
    <t>受検機種</t>
    <rPh sb="0" eb="2">
      <t>ジュケン</t>
    </rPh>
    <rPh sb="2" eb="4">
      <t>キシュ</t>
    </rPh>
    <phoneticPr fontId="1"/>
  </si>
  <si>
    <t>(g)</t>
    <phoneticPr fontId="1"/>
  </si>
  <si>
    <t>最大[g]</t>
    <rPh sb="0" eb="1">
      <t>サイ</t>
    </rPh>
    <rPh sb="1" eb="2">
      <t>ダイ</t>
    </rPh>
    <phoneticPr fontId="1"/>
  </si>
  <si>
    <t>最小[g]</t>
    <rPh sb="0" eb="2">
      <t>サイショウ</t>
    </rPh>
    <phoneticPr fontId="1"/>
  </si>
  <si>
    <t>◎該当器物ﾘｽﾄ／詳細</t>
    <rPh sb="1" eb="3">
      <t>ガイトウ</t>
    </rPh>
    <rPh sb="3" eb="5">
      <t>キブツ</t>
    </rPh>
    <rPh sb="9" eb="11">
      <t>ショウサイ</t>
    </rPh>
    <phoneticPr fontId="1"/>
  </si>
  <si>
    <t>商品名</t>
    <phoneticPr fontId="1"/>
  </si>
  <si>
    <t>計量値[g]</t>
    <phoneticPr fontId="1"/>
  </si>
  <si>
    <t>必要に応じて記載</t>
    <rPh sb="0" eb="2">
      <t>ヒツヨウ</t>
    </rPh>
    <rPh sb="3" eb="4">
      <t>オウ</t>
    </rPh>
    <rPh sb="6" eb="8">
      <t>キサイ</t>
    </rPh>
    <phoneticPr fontId="1"/>
  </si>
  <si>
    <t>必要に応じて記載</t>
    <phoneticPr fontId="1"/>
  </si>
  <si>
    <t>輸入事業者名</t>
    <rPh sb="0" eb="2">
      <t>ユニュウ</t>
    </rPh>
    <rPh sb="4" eb="5">
      <t>シャ</t>
    </rPh>
    <phoneticPr fontId="1"/>
  </si>
  <si>
    <t>製造年月</t>
    <rPh sb="0" eb="2">
      <t>セイゾウ</t>
    </rPh>
    <rPh sb="2" eb="4">
      <t>ネンゲツ</t>
    </rPh>
    <phoneticPr fontId="1"/>
  </si>
  <si>
    <t>使用温度範囲</t>
    <rPh sb="0" eb="2">
      <t>シヨウ</t>
    </rPh>
    <rPh sb="2" eb="4">
      <t>オンド</t>
    </rPh>
    <rPh sb="4" eb="6">
      <t>ハンイ</t>
    </rPh>
    <phoneticPr fontId="1"/>
  </si>
  <si>
    <t>動補正の範囲</t>
    <phoneticPr fontId="1"/>
  </si>
  <si>
    <t>選択要</t>
    <phoneticPr fontId="1"/>
  </si>
  <si>
    <t>◎受検機器情報（器物仕様情報/検定仕様情報/標準計量動作試験・試験商品等）</t>
    <rPh sb="1" eb="3">
      <t>ジュケン</t>
    </rPh>
    <rPh sb="3" eb="5">
      <t>キキ</t>
    </rPh>
    <rPh sb="5" eb="7">
      <t>ジョウホウ</t>
    </rPh>
    <phoneticPr fontId="1"/>
  </si>
  <si>
    <t>今回の検定
の目的</t>
    <rPh sb="0" eb="2">
      <t>コンカイ</t>
    </rPh>
    <rPh sb="3" eb="5">
      <t>ケンテイ</t>
    </rPh>
    <rPh sb="7" eb="9">
      <t>モクテキ</t>
    </rPh>
    <phoneticPr fontId="1"/>
  </si>
  <si>
    <t>◎ 検定で使用する管理秤について</t>
    <rPh sb="2" eb="4">
      <t>ケンテイ</t>
    </rPh>
    <rPh sb="5" eb="7">
      <t>シヨウ</t>
    </rPh>
    <rPh sb="9" eb="11">
      <t>カンリ</t>
    </rPh>
    <rPh sb="11" eb="12">
      <t>ハカリ</t>
    </rPh>
    <phoneticPr fontId="1"/>
  </si>
  <si>
    <t>　　また、近くにAC100Vを準備ください。</t>
    <rPh sb="5" eb="6">
      <t>チカ</t>
    </rPh>
    <rPh sb="15" eb="17">
      <t>ジュンビ</t>
    </rPh>
    <phoneticPr fontId="1"/>
  </si>
  <si>
    <t>　　検定受験機器の近くに管理秤を設置しますが、安定した”置台”（キャスター付きは不可）をご準備ください。</t>
    <rPh sb="2" eb="4">
      <t>ケンテイ</t>
    </rPh>
    <rPh sb="4" eb="6">
      <t>ジュケン</t>
    </rPh>
    <rPh sb="6" eb="8">
      <t>キキ</t>
    </rPh>
    <rPh sb="9" eb="10">
      <t>チカ</t>
    </rPh>
    <rPh sb="12" eb="14">
      <t>カンリ</t>
    </rPh>
    <rPh sb="14" eb="15">
      <t>ハカリ</t>
    </rPh>
    <rPh sb="16" eb="18">
      <t>セッチ</t>
    </rPh>
    <rPh sb="23" eb="25">
      <t>アンテイ</t>
    </rPh>
    <rPh sb="28" eb="30">
      <t>オキダイ</t>
    </rPh>
    <rPh sb="37" eb="38">
      <t>ツ</t>
    </rPh>
    <rPh sb="40" eb="42">
      <t>フカ</t>
    </rPh>
    <rPh sb="45" eb="47">
      <t>ジュンビ</t>
    </rPh>
    <phoneticPr fontId="1"/>
  </si>
  <si>
    <t>当日確認</t>
    <rPh sb="0" eb="4">
      <t>トウジツカクニン</t>
    </rPh>
    <phoneticPr fontId="1"/>
  </si>
  <si>
    <t>新規／既存？</t>
    <rPh sb="0" eb="2">
      <t>シンキ</t>
    </rPh>
    <rPh sb="3" eb="5">
      <t>キゾン</t>
    </rPh>
    <phoneticPr fontId="1"/>
  </si>
  <si>
    <t>偏置試験の要・不要
（ｶﾞｲﾄﾞ等で規制しているか？）</t>
    <rPh sb="0" eb="1">
      <t>ヘン</t>
    </rPh>
    <rPh sb="1" eb="2">
      <t>チ</t>
    </rPh>
    <rPh sb="2" eb="4">
      <t>シケン</t>
    </rPh>
    <rPh sb="5" eb="6">
      <t>ヨウ</t>
    </rPh>
    <rPh sb="7" eb="9">
      <t>フヨウ</t>
    </rPh>
    <rPh sb="16" eb="17">
      <t>トウ</t>
    </rPh>
    <rPh sb="18" eb="20">
      <t>キセイ</t>
    </rPh>
    <phoneticPr fontId="1"/>
  </si>
  <si>
    <t>当日確認</t>
  </si>
  <si>
    <t>複連式（2台連結）か？</t>
    <phoneticPr fontId="1"/>
  </si>
  <si>
    <t>確認要</t>
  </si>
  <si>
    <t>ﾏﾙﾁﾚﾝｼﾞ（ひょう量切替え）は使用中か？</t>
    <rPh sb="11" eb="12">
      <t>リョウ</t>
    </rPh>
    <rPh sb="12" eb="14">
      <t>キリカ</t>
    </rPh>
    <rPh sb="17" eb="19">
      <t>シヨウ</t>
    </rPh>
    <rPh sb="19" eb="20">
      <t>チュウ</t>
    </rPh>
    <phoneticPr fontId="1"/>
  </si>
  <si>
    <t>確認要</t>
    <rPh sb="0" eb="2">
      <t>カクニン</t>
    </rPh>
    <rPh sb="2" eb="3">
      <t>ヨウ</t>
    </rPh>
    <phoneticPr fontId="1"/>
  </si>
  <si>
    <t>商品長さ
[mm]</t>
    <rPh sb="0" eb="2">
      <t>ショウヒン</t>
    </rPh>
    <rPh sb="2" eb="3">
      <t>ナガ</t>
    </rPh>
    <phoneticPr fontId="1"/>
  </si>
  <si>
    <t>試験速度
[m/分]</t>
    <phoneticPr fontId="1"/>
  </si>
  <si>
    <t>試験商品情報</t>
    <rPh sb="0" eb="2">
      <t>シケン</t>
    </rPh>
    <rPh sb="2" eb="4">
      <t>ショウヒン</t>
    </rPh>
    <rPh sb="4" eb="6">
      <t>ジョウホウ</t>
    </rPh>
    <phoneticPr fontId="1"/>
  </si>
  <si>
    <t>必要に応じて</t>
    <rPh sb="0" eb="2">
      <t>ヒツヨウ</t>
    </rPh>
    <rPh sb="3" eb="4">
      <t>オウ</t>
    </rPh>
    <phoneticPr fontId="1"/>
  </si>
  <si>
    <t>使用計量範囲最小値</t>
    <rPh sb="0" eb="2">
      <t>シヨウ</t>
    </rPh>
    <rPh sb="2" eb="4">
      <t>ケイリョウ</t>
    </rPh>
    <rPh sb="4" eb="6">
      <t>ハンイ</t>
    </rPh>
    <rPh sb="6" eb="9">
      <t>サイショウチ</t>
    </rPh>
    <phoneticPr fontId="1"/>
  </si>
  <si>
    <t>使用計量範囲最大値</t>
    <rPh sb="0" eb="2">
      <t>シヨウ</t>
    </rPh>
    <rPh sb="2" eb="4">
      <t>ケイリョウ</t>
    </rPh>
    <rPh sb="4" eb="6">
      <t>ハンイ</t>
    </rPh>
    <rPh sb="6" eb="8">
      <t>サイダイ</t>
    </rPh>
    <rPh sb="8" eb="9">
      <t>チ</t>
    </rPh>
    <phoneticPr fontId="1"/>
  </si>
  <si>
    <t>試験商品最小計量値</t>
    <rPh sb="0" eb="2">
      <t>シケン</t>
    </rPh>
    <rPh sb="2" eb="4">
      <t>ショウヒン</t>
    </rPh>
    <rPh sb="4" eb="6">
      <t>サイショウ</t>
    </rPh>
    <rPh sb="6" eb="8">
      <t>ケイリョウ</t>
    </rPh>
    <rPh sb="8" eb="9">
      <t>チ</t>
    </rPh>
    <phoneticPr fontId="1"/>
  </si>
  <si>
    <t>試験商品最大計量値</t>
    <rPh sb="0" eb="2">
      <t>シケン</t>
    </rPh>
    <rPh sb="2" eb="4">
      <t>ショウヒン</t>
    </rPh>
    <rPh sb="4" eb="6">
      <t>サイダイ</t>
    </rPh>
    <rPh sb="6" eb="8">
      <t>ケイリョウ</t>
    </rPh>
    <rPh sb="8" eb="9">
      <t>チ</t>
    </rPh>
    <phoneticPr fontId="1"/>
  </si>
  <si>
    <t>:受検機器はUSBﾒﾓﾘでﾃﾞｰﾀ出力が可能ですか？</t>
    <rPh sb="1" eb="3">
      <t>ジュケン</t>
    </rPh>
    <phoneticPr fontId="1"/>
  </si>
  <si>
    <t>◎各機器の情報、検定仕様及び試験商品情報</t>
    <rPh sb="1" eb="2">
      <t>カク</t>
    </rPh>
    <rPh sb="2" eb="4">
      <t>キキ</t>
    </rPh>
    <rPh sb="5" eb="7">
      <t>ジョウホウ</t>
    </rPh>
    <rPh sb="8" eb="10">
      <t>ケンテイ</t>
    </rPh>
    <rPh sb="10" eb="12">
      <t>シヨウ</t>
    </rPh>
    <rPh sb="12" eb="13">
      <t>オヨ</t>
    </rPh>
    <rPh sb="14" eb="16">
      <t>シケン</t>
    </rPh>
    <rPh sb="16" eb="18">
      <t>ショウヒン</t>
    </rPh>
    <rPh sb="18" eb="20">
      <t>ジョウホウ</t>
    </rPh>
    <phoneticPr fontId="1"/>
  </si>
  <si>
    <t>実目量（d）
[g]</t>
    <phoneticPr fontId="1"/>
  </si>
  <si>
    <t>:受検機器はUSBﾒﾓﾘでﾃﾞｰﾀ出力が可能か？</t>
    <rPh sb="1" eb="3">
      <t>ジュケン</t>
    </rPh>
    <phoneticPr fontId="1"/>
  </si>
  <si>
    <t>計量ｺﾝﾍﾞﾔ長
［mm］</t>
    <rPh sb="0" eb="2">
      <t>ケイリョウ</t>
    </rPh>
    <rPh sb="7" eb="8">
      <t>チョウ</t>
    </rPh>
    <phoneticPr fontId="1"/>
  </si>
  <si>
    <t>岸村　宏</t>
    <rPh sb="0" eb="2">
      <t>キシムラ</t>
    </rPh>
    <rPh sb="3" eb="4">
      <t>ヒロシ</t>
    </rPh>
    <phoneticPr fontId="1"/>
  </si>
  <si>
    <t>受検機器、検定仕様、試験商品及び試験荷重</t>
    <rPh sb="0" eb="2">
      <t>ジュケン</t>
    </rPh>
    <rPh sb="2" eb="4">
      <t>キキ</t>
    </rPh>
    <rPh sb="5" eb="7">
      <t>ケンテイ</t>
    </rPh>
    <rPh sb="7" eb="9">
      <t>シヨウ</t>
    </rPh>
    <rPh sb="10" eb="12">
      <t>シケン</t>
    </rPh>
    <rPh sb="12" eb="14">
      <t>ショウヒン</t>
    </rPh>
    <rPh sb="14" eb="15">
      <t>オヨ</t>
    </rPh>
    <rPh sb="16" eb="18">
      <t>シケン</t>
    </rPh>
    <rPh sb="18" eb="20">
      <t>カジュウ</t>
    </rPh>
    <phoneticPr fontId="1"/>
  </si>
  <si>
    <t>その他留意事項</t>
    <rPh sb="2" eb="3">
      <t>ホカ</t>
    </rPh>
    <rPh sb="3" eb="5">
      <t>リュウイ</t>
    </rPh>
    <rPh sb="5" eb="7">
      <t>ジコウ</t>
    </rPh>
    <phoneticPr fontId="1"/>
  </si>
  <si>
    <t>試験商品・試験荷重</t>
    <rPh sb="0" eb="2">
      <t>シケン</t>
    </rPh>
    <rPh sb="2" eb="4">
      <t>ショウヒン</t>
    </rPh>
    <rPh sb="5" eb="7">
      <t>シケン</t>
    </rPh>
    <rPh sb="7" eb="9">
      <t>カジュウ</t>
    </rPh>
    <phoneticPr fontId="1"/>
  </si>
  <si>
    <t>2024年3月31日までに取引証明に使用？</t>
    <rPh sb="4" eb="5">
      <t>ネン</t>
    </rPh>
    <rPh sb="6" eb="7">
      <t>ガツ</t>
    </rPh>
    <rPh sb="9" eb="10">
      <t>ヒ</t>
    </rPh>
    <rPh sb="13" eb="15">
      <t>トリヒキ</t>
    </rPh>
    <rPh sb="15" eb="17">
      <t>ショウメイ</t>
    </rPh>
    <rPh sb="18" eb="20">
      <t>シヨウ</t>
    </rPh>
    <phoneticPr fontId="1"/>
  </si>
  <si>
    <t>検査目量（ｅ）[g]</t>
    <rPh sb="0" eb="2">
      <t>ケンサ</t>
    </rPh>
    <rPh sb="2" eb="3">
      <t>メ</t>
    </rPh>
    <rPh sb="3" eb="4">
      <t>リョウ</t>
    </rPh>
    <phoneticPr fontId="1"/>
  </si>
  <si>
    <t>試験動作速度
[個/分]</t>
    <phoneticPr fontId="1"/>
  </si>
  <si>
    <t>全国自動はかり検定株式会社</t>
  </si>
  <si>
    <t>使用最大動作速度[個/分]</t>
    <rPh sb="0" eb="2">
      <t>シヨウ</t>
    </rPh>
    <rPh sb="2" eb="4">
      <t>サイダイ</t>
    </rPh>
    <rPh sb="4" eb="6">
      <t>ドウサ</t>
    </rPh>
    <rPh sb="9" eb="10">
      <t>コ</t>
    </rPh>
    <rPh sb="11" eb="12">
      <t>フン</t>
    </rPh>
    <phoneticPr fontId="1"/>
  </si>
  <si>
    <t>2個以上用意ください</t>
    <rPh sb="1" eb="2">
      <t>コ</t>
    </rPh>
    <rPh sb="2" eb="4">
      <t>イジョウ</t>
    </rPh>
    <rPh sb="4" eb="6">
      <t>ヨウイ</t>
    </rPh>
    <phoneticPr fontId="1"/>
  </si>
  <si>
    <t>2個以上用意ください</t>
    <rPh sb="1" eb="4">
      <t>コイジョウ</t>
    </rPh>
    <rPh sb="4" eb="6">
      <t>ヨウイ</t>
    </rPh>
    <phoneticPr fontId="1"/>
  </si>
  <si>
    <t>受検機種</t>
    <rPh sb="0" eb="4">
      <t>ジュケンキシュ</t>
    </rPh>
    <phoneticPr fontId="1"/>
  </si>
  <si>
    <t>※分銅のJCSS校正証明書は含まれていません。</t>
    <rPh sb="1" eb="3">
      <t>フンドウ</t>
    </rPh>
    <rPh sb="8" eb="10">
      <t>コウセイ</t>
    </rPh>
    <rPh sb="10" eb="13">
      <t>ショウメイショ</t>
    </rPh>
    <rPh sb="14" eb="15">
      <t>フク</t>
    </rPh>
    <phoneticPr fontId="1"/>
  </si>
  <si>
    <t>海外製の場合は国名
※該当する場合は記載ください</t>
    <rPh sb="0" eb="2">
      <t>カイガイ</t>
    </rPh>
    <rPh sb="2" eb="3">
      <t>セイ</t>
    </rPh>
    <rPh sb="4" eb="6">
      <t>バアイ</t>
    </rPh>
    <rPh sb="7" eb="9">
      <t>コクメイ</t>
    </rPh>
    <phoneticPr fontId="1"/>
  </si>
  <si>
    <t>ﾌﾟﾛｼﾞｪｸﾄNo.・工号・ﾗｲﾝ名等</t>
    <rPh sb="12" eb="14">
      <t>コウゴウ</t>
    </rPh>
    <rPh sb="18" eb="19">
      <t>メイ</t>
    </rPh>
    <rPh sb="19" eb="20">
      <t>トウ</t>
    </rPh>
    <phoneticPr fontId="1"/>
  </si>
  <si>
    <t>ｼｰﾄ、1_1見積依頼該当器物ﾘｽﾄを参照ください。</t>
    <rPh sb="7" eb="9">
      <t>ミツモリ</t>
    </rPh>
    <rPh sb="9" eb="11">
      <t>イライ</t>
    </rPh>
    <rPh sb="11" eb="13">
      <t>ガイトウ</t>
    </rPh>
    <rPh sb="13" eb="15">
      <t>キブツ</t>
    </rPh>
    <rPh sb="19" eb="21">
      <t>サンショウ</t>
    </rPh>
    <phoneticPr fontId="1"/>
  </si>
  <si>
    <t>型式</t>
    <rPh sb="0" eb="2">
      <t>カタシキ</t>
    </rPh>
    <phoneticPr fontId="1"/>
  </si>
  <si>
    <t>使用最大動作速度[個/分]
※これを超えての速度では取引証明に使用できません。</t>
    <rPh sb="0" eb="2">
      <t>シヨウ</t>
    </rPh>
    <rPh sb="2" eb="4">
      <t>サイダイ</t>
    </rPh>
    <rPh sb="4" eb="6">
      <t>ドウサ</t>
    </rPh>
    <rPh sb="9" eb="10">
      <t>コ</t>
    </rPh>
    <rPh sb="11" eb="12">
      <t>フン</t>
    </rPh>
    <phoneticPr fontId="1"/>
  </si>
  <si>
    <t>使用計量範囲[g]
※この範囲を超えての計量は取引証明に使用できません。</t>
    <rPh sb="0" eb="2">
      <t>シヨウ</t>
    </rPh>
    <rPh sb="2" eb="4">
      <t>ケイリョウ</t>
    </rPh>
    <rPh sb="4" eb="6">
      <t>ハンイ</t>
    </rPh>
    <phoneticPr fontId="1"/>
  </si>
  <si>
    <t>型式承認番号表示</t>
    <rPh sb="0" eb="2">
      <t>カタシキ</t>
    </rPh>
    <rPh sb="2" eb="4">
      <t>ショウニン</t>
    </rPh>
    <rPh sb="4" eb="6">
      <t>バンゴウ</t>
    </rPh>
    <rPh sb="6" eb="8">
      <t>ヒョウジ</t>
    </rPh>
    <phoneticPr fontId="1"/>
  </si>
  <si>
    <t>ﾌﾟﾛｼﾞｪｸﾄNo・工号・ﾗｲﾝ名等</t>
    <rPh sb="11" eb="13">
      <t>コウゴウ</t>
    </rPh>
    <rPh sb="17" eb="18">
      <t>メイ</t>
    </rPh>
    <rPh sb="18" eb="19">
      <t>トウ</t>
    </rPh>
    <phoneticPr fontId="1"/>
  </si>
  <si>
    <t>計量値付機　ひょう量600g以下</t>
    <rPh sb="0" eb="2">
      <t>ケイリョウ</t>
    </rPh>
    <rPh sb="2" eb="4">
      <t>ネヅ</t>
    </rPh>
    <rPh sb="4" eb="5">
      <t>キ</t>
    </rPh>
    <rPh sb="9" eb="10">
      <t>リョウ</t>
    </rPh>
    <rPh sb="14" eb="16">
      <t>イカ</t>
    </rPh>
    <phoneticPr fontId="1"/>
  </si>
  <si>
    <t>計量値付機　ひょう量600g超え</t>
    <rPh sb="0" eb="2">
      <t>ケイリョウ</t>
    </rPh>
    <rPh sb="2" eb="4">
      <t>ネヅ</t>
    </rPh>
    <rPh sb="4" eb="5">
      <t>キ</t>
    </rPh>
    <rPh sb="9" eb="10">
      <t>リョウ</t>
    </rPh>
    <rPh sb="14" eb="15">
      <t>コ</t>
    </rPh>
    <phoneticPr fontId="1"/>
  </si>
  <si>
    <t>計量値付け機</t>
    <rPh sb="0" eb="2">
      <t>ケイリョウ</t>
    </rPh>
    <rPh sb="2" eb="4">
      <t>ネヅ</t>
    </rPh>
    <rPh sb="5" eb="6">
      <t>キ</t>
    </rPh>
    <phoneticPr fontId="1"/>
  </si>
  <si>
    <t>輸入事業者名
※該当する場合は記載ください</t>
    <rPh sb="0" eb="2">
      <t>ユニュウ</t>
    </rPh>
    <rPh sb="2" eb="4">
      <t>ジギョウ</t>
    </rPh>
    <rPh sb="4" eb="5">
      <t>シャ</t>
    </rPh>
    <rPh sb="5" eb="6">
      <t>メイ</t>
    </rPh>
    <phoneticPr fontId="1"/>
  </si>
  <si>
    <t>使用温度範囲
※記載があれば</t>
    <rPh sb="0" eb="2">
      <t>シヨウ</t>
    </rPh>
    <rPh sb="2" eb="4">
      <t>オンド</t>
    </rPh>
    <rPh sb="4" eb="6">
      <t>ハンイ</t>
    </rPh>
    <rPh sb="8" eb="10">
      <t>キサイ</t>
    </rPh>
    <phoneticPr fontId="1"/>
  </si>
  <si>
    <t>動補正の範囲
※記載があれば</t>
    <rPh sb="4" eb="6">
      <t>ハンイ</t>
    </rPh>
    <rPh sb="8" eb="10">
      <t>キサイ</t>
    </rPh>
    <phoneticPr fontId="1"/>
  </si>
  <si>
    <t>2024年3月31日までに
取引証明に使用？</t>
    <rPh sb="4" eb="5">
      <t>ネン</t>
    </rPh>
    <rPh sb="6" eb="7">
      <t>ガツ</t>
    </rPh>
    <rPh sb="9" eb="10">
      <t>ヒ</t>
    </rPh>
    <rPh sb="14" eb="16">
      <t>トリヒキ</t>
    </rPh>
    <rPh sb="16" eb="18">
      <t>ショウメイ</t>
    </rPh>
    <rPh sb="19" eb="21">
      <t>シヨウ</t>
    </rPh>
    <phoneticPr fontId="1"/>
  </si>
  <si>
    <t>◎請求情報</t>
    <rPh sb="1" eb="3">
      <t>セイキュウ</t>
    </rPh>
    <rPh sb="3" eb="5">
      <t>ジョウホウ</t>
    </rPh>
    <phoneticPr fontId="1"/>
  </si>
  <si>
    <t>◎依頼時連絡事項・備考等</t>
    <rPh sb="1" eb="3">
      <t>イライ</t>
    </rPh>
    <rPh sb="3" eb="4">
      <t>ジ</t>
    </rPh>
    <rPh sb="4" eb="6">
      <t>レンラク</t>
    </rPh>
    <rPh sb="6" eb="8">
      <t>ジコウ</t>
    </rPh>
    <rPh sb="9" eb="11">
      <t>ビコウ</t>
    </rPh>
    <rPh sb="11" eb="12">
      <t>トウ</t>
    </rPh>
    <phoneticPr fontId="1"/>
  </si>
  <si>
    <t>　※見積依頼時から変更が発生した場合はその詳細を記載ください。</t>
    <rPh sb="12" eb="14">
      <t>ハッセイ</t>
    </rPh>
    <rPh sb="16" eb="18">
      <t>バアイ</t>
    </rPh>
    <rPh sb="21" eb="23">
      <t>ショウサイ</t>
    </rPh>
    <phoneticPr fontId="1"/>
  </si>
  <si>
    <r>
      <t xml:space="preserve">製造番号・器物番号
</t>
    </r>
    <r>
      <rPr>
        <b/>
        <sz val="11"/>
        <rFont val="ＭＳ Ｐゴシック"/>
        <family val="3"/>
        <charset val="128"/>
        <scheme val="minor"/>
      </rPr>
      <t>※新規の場合は記載不要</t>
    </r>
    <rPh sb="0" eb="2">
      <t>セイゾウ</t>
    </rPh>
    <rPh sb="2" eb="4">
      <t>バンゴウ</t>
    </rPh>
    <rPh sb="5" eb="7">
      <t>キブツ</t>
    </rPh>
    <rPh sb="7" eb="9">
      <t>バンゴウ</t>
    </rPh>
    <rPh sb="11" eb="13">
      <t>シンキ</t>
    </rPh>
    <rPh sb="14" eb="16">
      <t>バアイ</t>
    </rPh>
    <rPh sb="17" eb="19">
      <t>キサイ</t>
    </rPh>
    <rPh sb="19" eb="21">
      <t>フヨウ</t>
    </rPh>
    <phoneticPr fontId="1"/>
  </si>
  <si>
    <t>動補正の範囲
※ｱﾝﾘﾂ機器は注意（範囲がある）</t>
    <phoneticPr fontId="1"/>
  </si>
  <si>
    <t>静的／動的はかり？
※取扱説明書等で確認して頂く</t>
    <rPh sb="0" eb="2">
      <t>セイテキ</t>
    </rPh>
    <rPh sb="3" eb="5">
      <t>ドウテキ</t>
    </rPh>
    <phoneticPr fontId="1"/>
  </si>
  <si>
    <t>2024年3月31日までに
取引証明に使用？
※既使用のはかりの場合のみ</t>
    <rPh sb="4" eb="5">
      <t>ネン</t>
    </rPh>
    <rPh sb="6" eb="7">
      <t>ガツ</t>
    </rPh>
    <rPh sb="9" eb="10">
      <t>ヒ</t>
    </rPh>
    <rPh sb="14" eb="16">
      <t>トリヒキ</t>
    </rPh>
    <rPh sb="16" eb="18">
      <t>ショウメイ</t>
    </rPh>
    <rPh sb="19" eb="21">
      <t>シヨウ</t>
    </rPh>
    <phoneticPr fontId="1"/>
  </si>
  <si>
    <t>精度等級2
※ｶﾃｺﾞﾘX/Y併用の場合</t>
    <rPh sb="15" eb="17">
      <t>ヘイヨウ</t>
    </rPh>
    <rPh sb="18" eb="20">
      <t>バアイ</t>
    </rPh>
    <phoneticPr fontId="1"/>
  </si>
  <si>
    <t>検査目量（ｅ）[g]
※既使用のはかりは客先と協議の上決定。</t>
    <rPh sb="0" eb="2">
      <t>ケンサ</t>
    </rPh>
    <rPh sb="2" eb="3">
      <t>メ</t>
    </rPh>
    <rPh sb="3" eb="4">
      <t>リョウ</t>
    </rPh>
    <rPh sb="23" eb="25">
      <t>キョウギ</t>
    </rPh>
    <phoneticPr fontId="1"/>
  </si>
  <si>
    <t>最大加算風袋量[g]
(該当の場合)
※機器により別途確認する</t>
    <rPh sb="0" eb="2">
      <t>サイダイ</t>
    </rPh>
    <rPh sb="2" eb="4">
      <t>カサン</t>
    </rPh>
    <rPh sb="4" eb="6">
      <t>フウタイ</t>
    </rPh>
    <rPh sb="6" eb="7">
      <t>リョウ</t>
    </rPh>
    <rPh sb="12" eb="14">
      <t>ガイトウ</t>
    </rPh>
    <rPh sb="15" eb="17">
      <t>バアイ</t>
    </rPh>
    <phoneticPr fontId="1"/>
  </si>
  <si>
    <t>最大減算風袋量[g]
(該当の場合)
※機器により別途確認する</t>
    <rPh sb="0" eb="2">
      <t>サイダイ</t>
    </rPh>
    <rPh sb="2" eb="3">
      <t>ゲン</t>
    </rPh>
    <rPh sb="4" eb="6">
      <t>フウタイ</t>
    </rPh>
    <rPh sb="6" eb="7">
      <t>リョウ</t>
    </rPh>
    <rPh sb="12" eb="14">
      <t>ガイトウ</t>
    </rPh>
    <rPh sb="15" eb="17">
      <t>バアイ</t>
    </rPh>
    <phoneticPr fontId="1"/>
  </si>
  <si>
    <t>試験動作速度
[個/分]
※荷重搬送システムの速度及び設定可能な製品の寸法などから推定される動作速度である場合がある。</t>
    <phoneticPr fontId="1"/>
  </si>
  <si>
    <t>ｻﾝﾌﾟﾙ個数
※最低2個は必要</t>
    <rPh sb="5" eb="7">
      <t>コスウ</t>
    </rPh>
    <rPh sb="9" eb="11">
      <t>サイテイ</t>
    </rPh>
    <rPh sb="12" eb="13">
      <t>コ</t>
    </rPh>
    <rPh sb="14" eb="16">
      <t>ヒツヨウ</t>
    </rPh>
    <phoneticPr fontId="1"/>
  </si>
  <si>
    <t xml:space="preserve">
確認済証
有　無</t>
    <rPh sb="1" eb="3">
      <t>カクニン</t>
    </rPh>
    <rPh sb="3" eb="4">
      <t>スミ</t>
    </rPh>
    <rPh sb="4" eb="5">
      <t>ショウ</t>
    </rPh>
    <rPh sb="6" eb="7">
      <t>ア</t>
    </rPh>
    <rPh sb="8" eb="9">
      <t>ナ</t>
    </rPh>
    <phoneticPr fontId="1"/>
  </si>
  <si>
    <t>必須</t>
    <rPh sb="0" eb="2">
      <t>ヒッス</t>
    </rPh>
    <phoneticPr fontId="1"/>
  </si>
  <si>
    <t>確認要</t>
    <phoneticPr fontId="1"/>
  </si>
  <si>
    <t>受検担当者メールアドレス</t>
    <rPh sb="0" eb="2">
      <t>ジュケン</t>
    </rPh>
    <rPh sb="2" eb="4">
      <t>タントウ</t>
    </rPh>
    <rPh sb="4" eb="5">
      <t>シャ</t>
    </rPh>
    <phoneticPr fontId="1"/>
  </si>
  <si>
    <t>分銅のJCSS校正証明書</t>
    <phoneticPr fontId="1"/>
  </si>
  <si>
    <t>ﾌｧｲﾙ名：JCW検定見積_検定依頼フォーム (配布用）</t>
    <rPh sb="4" eb="5">
      <t>メイ</t>
    </rPh>
    <phoneticPr fontId="1"/>
  </si>
  <si>
    <t>初版作成。ベース：JCW検定見積_検定依頼フォーム (配布用）_1009　をベースに作成。
大きくはシートが1台用と複数台用に分かれていたのを統合する。複数台用をベースに作成。
また、見積依頼と検定依頼が一緒のシートになっていたがそれを分けた。
併せて、誤記・連動不備等の修正および文言修正等大幅に変更。</t>
    <rPh sb="0" eb="2">
      <t>ショハン</t>
    </rPh>
    <rPh sb="2" eb="4">
      <t>サクセイ</t>
    </rPh>
    <rPh sb="42" eb="44">
      <t>サクセイ</t>
    </rPh>
    <rPh sb="46" eb="47">
      <t>オオ</t>
    </rPh>
    <rPh sb="55" eb="56">
      <t>ダイ</t>
    </rPh>
    <rPh sb="56" eb="57">
      <t>ヨウ</t>
    </rPh>
    <rPh sb="58" eb="60">
      <t>フクスウ</t>
    </rPh>
    <rPh sb="60" eb="61">
      <t>ダイ</t>
    </rPh>
    <rPh sb="61" eb="62">
      <t>ヨウ</t>
    </rPh>
    <rPh sb="63" eb="64">
      <t>ワ</t>
    </rPh>
    <rPh sb="71" eb="73">
      <t>トウゴウ</t>
    </rPh>
    <rPh sb="76" eb="78">
      <t>フクスウ</t>
    </rPh>
    <rPh sb="78" eb="79">
      <t>ダイ</t>
    </rPh>
    <rPh sb="79" eb="80">
      <t>ヨウ</t>
    </rPh>
    <rPh sb="85" eb="87">
      <t>サクセイ</t>
    </rPh>
    <rPh sb="92" eb="94">
      <t>ミツモ</t>
    </rPh>
    <rPh sb="94" eb="96">
      <t>イライ</t>
    </rPh>
    <rPh sb="97" eb="99">
      <t>ケンテイ</t>
    </rPh>
    <rPh sb="99" eb="101">
      <t>イライ</t>
    </rPh>
    <rPh sb="102" eb="104">
      <t>イッショ</t>
    </rPh>
    <rPh sb="118" eb="119">
      <t>ワ</t>
    </rPh>
    <rPh sb="123" eb="124">
      <t>アワ</t>
    </rPh>
    <rPh sb="127" eb="129">
      <t>ゴキ</t>
    </rPh>
    <rPh sb="130" eb="132">
      <t>レンドウ</t>
    </rPh>
    <rPh sb="132" eb="134">
      <t>フビ</t>
    </rPh>
    <rPh sb="134" eb="135">
      <t>トウ</t>
    </rPh>
    <rPh sb="136" eb="138">
      <t>シュウセイ</t>
    </rPh>
    <rPh sb="141" eb="143">
      <t>モンゴン</t>
    </rPh>
    <rPh sb="143" eb="145">
      <t>シュウセイ</t>
    </rPh>
    <rPh sb="145" eb="146">
      <t>トウ</t>
    </rPh>
    <rPh sb="146" eb="148">
      <t>オオハバ</t>
    </rPh>
    <rPh sb="149" eb="151">
      <t>ヘンコウ</t>
    </rPh>
    <phoneticPr fontId="1"/>
  </si>
  <si>
    <t>検定依頼のみをされる場合はｼｰﾄ、1_見積依頼書(依頼元=&gt;JCW)　を先に記載ください</t>
    <phoneticPr fontId="1"/>
  </si>
  <si>
    <t>　次シート、3.1_検定依頼書_受検機器情報　へ記載ください。</t>
    <rPh sb="10" eb="12">
      <t>ケンテイ</t>
    </rPh>
    <rPh sb="12" eb="14">
      <t>イライ</t>
    </rPh>
    <rPh sb="14" eb="15">
      <t>ショ</t>
    </rPh>
    <rPh sb="16" eb="18">
      <t>ジュケン</t>
    </rPh>
    <rPh sb="18" eb="20">
      <t>キキ</t>
    </rPh>
    <rPh sb="20" eb="22">
      <t>ジョウホウ</t>
    </rPh>
    <phoneticPr fontId="1"/>
  </si>
  <si>
    <t>◎受検機器情報</t>
    <rPh sb="1" eb="3">
      <t>ジュケン</t>
    </rPh>
    <rPh sb="3" eb="5">
      <t>キキ</t>
    </rPh>
    <rPh sb="5" eb="7">
      <t>ジョウホウ</t>
    </rPh>
    <phoneticPr fontId="1"/>
  </si>
  <si>
    <r>
      <t>　</t>
    </r>
    <r>
      <rPr>
        <b/>
        <sz val="26"/>
        <color rgb="FFFF0000"/>
        <rFont val="ＭＳ Ｐゴシック"/>
        <family val="3"/>
        <charset val="128"/>
        <scheme val="minor"/>
      </rPr>
      <t>次シート、1.1_見積依頼該当器物ﾘｽﾄ　へ記載ください。</t>
    </r>
    <rPh sb="10" eb="12">
      <t>ミツモリ</t>
    </rPh>
    <rPh sb="12" eb="14">
      <t>イライ</t>
    </rPh>
    <phoneticPr fontId="1"/>
  </si>
  <si>
    <t>次シート、5.1_検定決定通知書‗機器詳細　を参照</t>
    <rPh sb="0" eb="1">
      <t>ジ</t>
    </rPh>
    <rPh sb="9" eb="11">
      <t>ケンテイ</t>
    </rPh>
    <rPh sb="11" eb="13">
      <t>ケッテイ</t>
    </rPh>
    <rPh sb="13" eb="15">
      <t>ツウチ</t>
    </rPh>
    <rPh sb="15" eb="16">
      <t>ショ</t>
    </rPh>
    <rPh sb="17" eb="19">
      <t>キキ</t>
    </rPh>
    <rPh sb="19" eb="21">
      <t>ショウサイ</t>
    </rPh>
    <rPh sb="23" eb="25">
      <t>サンショウ</t>
    </rPh>
    <phoneticPr fontId="1"/>
  </si>
  <si>
    <t>シート、5.1_検定決定通知書_機器詳細　を参照</t>
    <phoneticPr fontId="1"/>
  </si>
  <si>
    <t>必須</t>
    <rPh sb="0" eb="2">
      <t>ヒッス</t>
    </rPh>
    <phoneticPr fontId="1"/>
  </si>
  <si>
    <t>次シート、4.1_検定確認シート_機器詳細ﾘｽﾄを参照ください。</t>
    <rPh sb="0" eb="1">
      <t>ジ</t>
    </rPh>
    <rPh sb="9" eb="11">
      <t>ケンテイ</t>
    </rPh>
    <rPh sb="11" eb="13">
      <t>カクニン</t>
    </rPh>
    <rPh sb="17" eb="19">
      <t>キキ</t>
    </rPh>
    <rPh sb="19" eb="21">
      <t>ショウサイ</t>
    </rPh>
    <rPh sb="25" eb="27">
      <t>サンショウ</t>
    </rPh>
    <phoneticPr fontId="1"/>
  </si>
  <si>
    <t>◎検定決定確認シート‗機器詳細（共通項目はシート、4_検定確認ｼｰﾄで確認し　各機器に関する詳細はこちらで確認）</t>
    <rPh sb="1" eb="3">
      <t>ケンテイ</t>
    </rPh>
    <rPh sb="3" eb="5">
      <t>ケッテイ</t>
    </rPh>
    <rPh sb="5" eb="7">
      <t>カクニン</t>
    </rPh>
    <rPh sb="11" eb="13">
      <t>キキ</t>
    </rPh>
    <rPh sb="13" eb="15">
      <t>ショウサイ</t>
    </rPh>
    <rPh sb="16" eb="18">
      <t>キョウツウ</t>
    </rPh>
    <rPh sb="18" eb="20">
      <t>コウモク</t>
    </rPh>
    <rPh sb="27" eb="29">
      <t>ケンテイ</t>
    </rPh>
    <rPh sb="29" eb="31">
      <t>カクニン</t>
    </rPh>
    <rPh sb="35" eb="37">
      <t>カクニン</t>
    </rPh>
    <rPh sb="39" eb="40">
      <t>カク</t>
    </rPh>
    <rPh sb="40" eb="42">
      <t>キキ</t>
    </rPh>
    <rPh sb="43" eb="44">
      <t>カン</t>
    </rPh>
    <rPh sb="46" eb="48">
      <t>ショウサイ</t>
    </rPh>
    <rPh sb="53" eb="55">
      <t>カクニン</t>
    </rPh>
    <phoneticPr fontId="1"/>
  </si>
  <si>
    <t>◎検定決定通知書　機器詳細</t>
    <rPh sb="1" eb="3">
      <t>ケンテイ</t>
    </rPh>
    <rPh sb="3" eb="5">
      <t>ケッテイ</t>
    </rPh>
    <rPh sb="5" eb="8">
      <t>ツウチショ</t>
    </rPh>
    <rPh sb="9" eb="11">
      <t>キキ</t>
    </rPh>
    <rPh sb="11" eb="13">
      <t>ショウサイ</t>
    </rPh>
    <phoneticPr fontId="1"/>
  </si>
  <si>
    <t>シート、3.1‗検定依頼書‗受検機器情報内で11台目以降表示の説明があるのを削除。</t>
    <rPh sb="8" eb="10">
      <t>ケンテイ</t>
    </rPh>
    <rPh sb="10" eb="12">
      <t>イライ</t>
    </rPh>
    <rPh sb="12" eb="13">
      <t>ショ</t>
    </rPh>
    <rPh sb="14" eb="16">
      <t>ジュケン</t>
    </rPh>
    <rPh sb="16" eb="18">
      <t>キキ</t>
    </rPh>
    <rPh sb="18" eb="20">
      <t>ジョウホウ</t>
    </rPh>
    <rPh sb="20" eb="21">
      <t>ナイ</t>
    </rPh>
    <rPh sb="24" eb="25">
      <t>ダイ</t>
    </rPh>
    <rPh sb="25" eb="26">
      <t>メ</t>
    </rPh>
    <rPh sb="26" eb="28">
      <t>イコウ</t>
    </rPh>
    <rPh sb="28" eb="30">
      <t>ヒョウジ</t>
    </rPh>
    <rPh sb="31" eb="33">
      <t>セツメイ</t>
    </rPh>
    <rPh sb="38" eb="40">
      <t>サクジョ</t>
    </rPh>
    <phoneticPr fontId="1"/>
  </si>
  <si>
    <t>試験商品最小値</t>
    <rPh sb="0" eb="2">
      <t>シケン</t>
    </rPh>
    <rPh sb="2" eb="4">
      <t>ショウヒン</t>
    </rPh>
    <rPh sb="4" eb="7">
      <t>サイショウチ</t>
    </rPh>
    <phoneticPr fontId="1"/>
  </si>
  <si>
    <t>試験商品最大値</t>
    <rPh sb="0" eb="2">
      <t>シケン</t>
    </rPh>
    <rPh sb="2" eb="4">
      <t>ショウヒン</t>
    </rPh>
    <rPh sb="4" eb="6">
      <t>サイダイ</t>
    </rPh>
    <rPh sb="6" eb="7">
      <t>チ</t>
    </rPh>
    <phoneticPr fontId="1"/>
  </si>
  <si>
    <t>ひょう量最小値</t>
    <rPh sb="3" eb="4">
      <t>リョウ</t>
    </rPh>
    <rPh sb="4" eb="7">
      <t>サイショウチ</t>
    </rPh>
    <phoneticPr fontId="1"/>
  </si>
  <si>
    <t>ひょう量最大値</t>
    <rPh sb="3" eb="4">
      <t>リョウ</t>
    </rPh>
    <rPh sb="4" eb="6">
      <t>サイダイ</t>
    </rPh>
    <rPh sb="6" eb="7">
      <t>チ</t>
    </rPh>
    <phoneticPr fontId="1"/>
  </si>
  <si>
    <t>必須</t>
    <rPh sb="0" eb="2">
      <t>ヒッス</t>
    </rPh>
    <phoneticPr fontId="1"/>
  </si>
  <si>
    <t>試験商品最小計量値</t>
    <rPh sb="0" eb="2">
      <t>シケン</t>
    </rPh>
    <rPh sb="2" eb="4">
      <t>ショウヒン</t>
    </rPh>
    <rPh sb="4" eb="6">
      <t>サイショウ</t>
    </rPh>
    <rPh sb="6" eb="8">
      <t>ケイリョウ</t>
    </rPh>
    <rPh sb="8" eb="9">
      <t>チ</t>
    </rPh>
    <phoneticPr fontId="1"/>
  </si>
  <si>
    <t>試験商品最大計量値</t>
    <rPh sb="0" eb="2">
      <t>シケン</t>
    </rPh>
    <rPh sb="2" eb="4">
      <t>ショウヒン</t>
    </rPh>
    <rPh sb="4" eb="6">
      <t>サイダイ</t>
    </rPh>
    <rPh sb="6" eb="8">
      <t>ケイリョウ</t>
    </rPh>
    <rPh sb="8" eb="9">
      <t>チ</t>
    </rPh>
    <phoneticPr fontId="1"/>
  </si>
  <si>
    <t>計量範囲最小</t>
    <rPh sb="0" eb="2">
      <t>ケイリョウ</t>
    </rPh>
    <rPh sb="2" eb="4">
      <t>ハンイ</t>
    </rPh>
    <rPh sb="4" eb="6">
      <t>サイショウ</t>
    </rPh>
    <phoneticPr fontId="1"/>
  </si>
  <si>
    <t>計量範囲最大</t>
    <rPh sb="0" eb="2">
      <t>ケイリョウ</t>
    </rPh>
    <rPh sb="2" eb="4">
      <t>ハンイ</t>
    </rPh>
    <rPh sb="4" eb="6">
      <t>サイダイ</t>
    </rPh>
    <phoneticPr fontId="1"/>
  </si>
  <si>
    <t>最小ひょう量</t>
    <rPh sb="0" eb="2">
      <t>サイショウ</t>
    </rPh>
    <rPh sb="5" eb="6">
      <t>リョウ</t>
    </rPh>
    <phoneticPr fontId="1"/>
  </si>
  <si>
    <t>最大ひょう量</t>
    <rPh sb="0" eb="1">
      <t>サイ</t>
    </rPh>
    <rPh sb="1" eb="2">
      <t>ダイ</t>
    </rPh>
    <rPh sb="5" eb="6">
      <t>リョウ</t>
    </rPh>
    <phoneticPr fontId="1"/>
  </si>
  <si>
    <t>JCW見積番号：KT-00XX</t>
    <phoneticPr fontId="1"/>
  </si>
  <si>
    <t>◎依頼時連絡事項・備考等</t>
    <rPh sb="1" eb="3">
      <t>イライ</t>
    </rPh>
    <rPh sb="3" eb="4">
      <t>ジ</t>
    </rPh>
    <rPh sb="4" eb="6">
      <t>レンラク</t>
    </rPh>
    <rPh sb="6" eb="8">
      <t>ジコウ</t>
    </rPh>
    <rPh sb="9" eb="11">
      <t>ビコウ</t>
    </rPh>
    <rPh sb="11" eb="12">
      <t>トウ</t>
    </rPh>
    <phoneticPr fontId="1"/>
  </si>
  <si>
    <t>１．シート、1.1‗見積該当器物ﾘｽﾄ内で検算に使用する検定料単価の修正及びひょう量、試験商品重量の最大・最小を欄外に追加。
２．シート、3.1‗検定依頼書‗受検機器情報内で試験商品重量の最大・最小を欄外に追加。
３．全シート、書式設定を変更できる様にロックをかける。
４．機器リスト内で11台目以降表示の説明を削除したが復活させる。
５．見積/検定依頼シートにおいて受検担当者のメールアドレスを記載する様変更</t>
    <rPh sb="109" eb="110">
      <t>ゼン</t>
    </rPh>
    <rPh sb="114" eb="116">
      <t>ショシキ</t>
    </rPh>
    <rPh sb="116" eb="118">
      <t>セッテイ</t>
    </rPh>
    <rPh sb="119" eb="121">
      <t>ヘンコウ</t>
    </rPh>
    <rPh sb="124" eb="125">
      <t>ヨウ</t>
    </rPh>
    <rPh sb="137" eb="139">
      <t>キキ</t>
    </rPh>
    <rPh sb="142" eb="143">
      <t>ナイ</t>
    </rPh>
    <rPh sb="153" eb="155">
      <t>セツメイ</t>
    </rPh>
    <rPh sb="161" eb="163">
      <t>フッカツ</t>
    </rPh>
    <rPh sb="184" eb="186">
      <t>ジュケン</t>
    </rPh>
    <rPh sb="186" eb="189">
      <t>タントウシャ</t>
    </rPh>
    <rPh sb="198" eb="200">
      <t>キサイ</t>
    </rPh>
    <rPh sb="202" eb="203">
      <t>ヨウ</t>
    </rPh>
    <rPh sb="203" eb="205">
      <t>ヘンコウ</t>
    </rPh>
    <phoneticPr fontId="1"/>
  </si>
  <si>
    <t>※11台目以降は非表示にしています。（最大40台まで記入できます。）
※黄色の項目は必ずご記入ください。それ以外は判る範囲で記載ください。
※マルチレンジ（小レンジ及び大レンジ共に）ご使用の場合はそれぞれのレンジでの受検（2台分の受検）となります。</t>
    <rPh sb="3" eb="4">
      <t>ダイ</t>
    </rPh>
    <rPh sb="4" eb="5">
      <t>メ</t>
    </rPh>
    <rPh sb="5" eb="7">
      <t>イコウ</t>
    </rPh>
    <rPh sb="8" eb="9">
      <t>ヒ</t>
    </rPh>
    <rPh sb="9" eb="11">
      <t>ヒョウジ</t>
    </rPh>
    <rPh sb="19" eb="21">
      <t>サイダイ</t>
    </rPh>
    <rPh sb="23" eb="24">
      <t>ダイ</t>
    </rPh>
    <rPh sb="26" eb="28">
      <t>キニュウ</t>
    </rPh>
    <rPh sb="54" eb="56">
      <t>イガイ</t>
    </rPh>
    <rPh sb="57" eb="58">
      <t>ワカ</t>
    </rPh>
    <rPh sb="59" eb="61">
      <t>ハンイ</t>
    </rPh>
    <rPh sb="62" eb="64">
      <t>キサイ</t>
    </rPh>
    <rPh sb="78" eb="79">
      <t>ショウ</t>
    </rPh>
    <rPh sb="82" eb="83">
      <t>オヨ</t>
    </rPh>
    <rPh sb="84" eb="85">
      <t>ダイ</t>
    </rPh>
    <rPh sb="88" eb="89">
      <t>トモ</t>
    </rPh>
    <rPh sb="92" eb="94">
      <t>シヨウ</t>
    </rPh>
    <rPh sb="95" eb="97">
      <t>バアイ</t>
    </rPh>
    <rPh sb="108" eb="110">
      <t>ジュケン</t>
    </rPh>
    <rPh sb="112" eb="114">
      <t>ダイブン</t>
    </rPh>
    <rPh sb="115" eb="117">
      <t>ジュケン</t>
    </rPh>
    <phoneticPr fontId="1"/>
  </si>
  <si>
    <t>※11台目以降は非表示にしています。（最大40台まで記入できます。）
※緑色の項目は必ずご記入ください。それ以外は判る範囲で記載ください。</t>
    <rPh sb="36" eb="37">
      <t>ミドリ</t>
    </rPh>
    <rPh sb="54" eb="56">
      <t>イガイ</t>
    </rPh>
    <rPh sb="57" eb="58">
      <t>ワカ</t>
    </rPh>
    <rPh sb="59" eb="61">
      <t>ハンイ</t>
    </rPh>
    <rPh sb="62" eb="64">
      <t>キサイ</t>
    </rPh>
    <phoneticPr fontId="1"/>
  </si>
  <si>
    <t>選択要</t>
    <phoneticPr fontId="1"/>
  </si>
  <si>
    <t>当日確認</t>
    <phoneticPr fontId="1"/>
  </si>
  <si>
    <t>確認要</t>
    <phoneticPr fontId="1"/>
  </si>
  <si>
    <t>1. シート、5.1_検定決定通知書_機器詳細内でリンクミスがあったのを修正。
2．最大40台まで対応できる様に変更。対象は器物・詳細ﾘｽﾄ関係。
3.　シート、2_見積回答内で距離と高速（ETC)代等がロックされて入力できないのを修正。</t>
    <rPh sb="11" eb="13">
      <t>ケンテイ</t>
    </rPh>
    <rPh sb="13" eb="15">
      <t>ケッテイ</t>
    </rPh>
    <rPh sb="15" eb="18">
      <t>ツウチショ</t>
    </rPh>
    <rPh sb="19" eb="21">
      <t>キキ</t>
    </rPh>
    <rPh sb="21" eb="23">
      <t>ショウサイ</t>
    </rPh>
    <rPh sb="23" eb="24">
      <t>ナイ</t>
    </rPh>
    <rPh sb="36" eb="38">
      <t>シュウセイ</t>
    </rPh>
    <rPh sb="42" eb="43">
      <t>サイ</t>
    </rPh>
    <rPh sb="43" eb="44">
      <t>ダイ</t>
    </rPh>
    <rPh sb="46" eb="47">
      <t>ダイ</t>
    </rPh>
    <rPh sb="49" eb="51">
      <t>タイオウ</t>
    </rPh>
    <rPh sb="54" eb="55">
      <t>ヨウ</t>
    </rPh>
    <rPh sb="56" eb="58">
      <t>ヘンコウ</t>
    </rPh>
    <rPh sb="59" eb="61">
      <t>タイショウ</t>
    </rPh>
    <rPh sb="62" eb="64">
      <t>キブツ</t>
    </rPh>
    <rPh sb="65" eb="67">
      <t>ショウサイ</t>
    </rPh>
    <rPh sb="70" eb="72">
      <t>カンケイ</t>
    </rPh>
    <rPh sb="83" eb="85">
      <t>ミツモリ</t>
    </rPh>
    <rPh sb="85" eb="87">
      <t>カイトウ</t>
    </rPh>
    <rPh sb="87" eb="88">
      <t>ナイ</t>
    </rPh>
    <rPh sb="100" eb="101">
      <t>トウ</t>
    </rPh>
    <rPh sb="108" eb="110">
      <t>ニュウリョク</t>
    </rPh>
    <rPh sb="116" eb="118">
      <t>シュウセイ</t>
    </rPh>
    <phoneticPr fontId="1"/>
  </si>
  <si>
    <t xml:space="preserve">   必要な場合下記へ必要部数を記入</t>
    <rPh sb="6" eb="8">
      <t>バアイ</t>
    </rPh>
    <rPh sb="8" eb="10">
      <t>カキ</t>
    </rPh>
    <phoneticPr fontId="1"/>
  </si>
  <si>
    <t>必須</t>
    <rPh sb="0" eb="2">
      <t>ヒッス</t>
    </rPh>
    <phoneticPr fontId="1"/>
  </si>
  <si>
    <t>受検機種フラグ
自動重量選別機：DACS
計量値付機：
FDP
質量ﾗﾍﾞﾙ貼付機：
ﾗﾍﾞﾙ貼付機</t>
    <rPh sb="0" eb="2">
      <t>ジュケン</t>
    </rPh>
    <rPh sb="2" eb="4">
      <t>キシュ</t>
    </rPh>
    <rPh sb="8" eb="15">
      <t>ジドウジュウリョウセンベツキ</t>
    </rPh>
    <rPh sb="21" eb="23">
      <t>ケイリョウ</t>
    </rPh>
    <rPh sb="23" eb="25">
      <t>ネヅ</t>
    </rPh>
    <rPh sb="25" eb="26">
      <t>キ</t>
    </rPh>
    <rPh sb="32" eb="34">
      <t>シツリョウ</t>
    </rPh>
    <rPh sb="38" eb="40">
      <t>ハリツ</t>
    </rPh>
    <rPh sb="40" eb="41">
      <t>キ</t>
    </rPh>
    <rPh sb="47" eb="49">
      <t>ハリツ</t>
    </rPh>
    <rPh sb="49" eb="50">
      <t>キ</t>
    </rPh>
    <phoneticPr fontId="1"/>
  </si>
  <si>
    <t>質量ﾗﾍﾞﾙ貼付機</t>
    <rPh sb="0" eb="2">
      <t>シツリョウ</t>
    </rPh>
    <rPh sb="6" eb="8">
      <t>ハリツ</t>
    </rPh>
    <phoneticPr fontId="1"/>
  </si>
  <si>
    <t>質量ﾗﾍﾞﾙ貼付機　ひょうりょう600g以下</t>
    <rPh sb="0" eb="2">
      <t>シツリョウ</t>
    </rPh>
    <rPh sb="6" eb="8">
      <t>ハリツケ</t>
    </rPh>
    <rPh sb="8" eb="9">
      <t>キ</t>
    </rPh>
    <rPh sb="20" eb="22">
      <t>イカ</t>
    </rPh>
    <phoneticPr fontId="1"/>
  </si>
  <si>
    <t>質量ﾗﾍﾞﾙ貼付機　ひょうりょう600g超え</t>
    <rPh sb="0" eb="2">
      <t>シツリョウ</t>
    </rPh>
    <rPh sb="6" eb="8">
      <t>ハリツケ</t>
    </rPh>
    <rPh sb="8" eb="9">
      <t>キ</t>
    </rPh>
    <phoneticPr fontId="1"/>
  </si>
  <si>
    <t>質量ﾗﾍﾞﾙ貼付機</t>
    <phoneticPr fontId="1"/>
  </si>
  <si>
    <t>600g以下</t>
    <rPh sb="4" eb="6">
      <t>イカ</t>
    </rPh>
    <phoneticPr fontId="1"/>
  </si>
  <si>
    <t>600g超え</t>
    <rPh sb="4" eb="5">
      <t>コ</t>
    </rPh>
    <phoneticPr fontId="1"/>
  </si>
  <si>
    <t>※平日料金</t>
    <rPh sb="1" eb="3">
      <t>ヘイジツ</t>
    </rPh>
    <rPh sb="3" eb="5">
      <t>リョウキン</t>
    </rPh>
    <phoneticPr fontId="1"/>
  </si>
  <si>
    <t>※休日料金</t>
    <rPh sb="1" eb="2">
      <t>キュウ</t>
    </rPh>
    <rPh sb="3" eb="5">
      <t>リョウキン</t>
    </rPh>
    <phoneticPr fontId="1"/>
  </si>
  <si>
    <r>
      <t>休業日</t>
    </r>
    <r>
      <rPr>
        <b/>
        <vertAlign val="superscript"/>
        <sz val="12"/>
        <color rgb="FFFF0000"/>
        <rFont val="ＭＳ Ｐゴシック"/>
        <family val="3"/>
        <charset val="128"/>
        <scheme val="minor"/>
      </rPr>
      <t>※</t>
    </r>
    <rPh sb="0" eb="3">
      <t>キュウギョウビ</t>
    </rPh>
    <phoneticPr fontId="1"/>
  </si>
  <si>
    <t>※　休業日：土日祝日及び年末年始、お盆休み等。</t>
    <rPh sb="2" eb="5">
      <t>キュウギョウビ</t>
    </rPh>
    <rPh sb="6" eb="8">
      <t>ドニチ</t>
    </rPh>
    <rPh sb="8" eb="10">
      <t>シュクジツ</t>
    </rPh>
    <rPh sb="10" eb="11">
      <t>オヨ</t>
    </rPh>
    <rPh sb="12" eb="14">
      <t>ネンマツ</t>
    </rPh>
    <rPh sb="14" eb="16">
      <t>ネンシ</t>
    </rPh>
    <rPh sb="18" eb="20">
      <t>ボンヤス</t>
    </rPh>
    <rPh sb="21" eb="22">
      <t>トウ</t>
    </rPh>
    <phoneticPr fontId="1"/>
  </si>
  <si>
    <t>計</t>
    <rPh sb="0" eb="1">
      <t>ケイ</t>
    </rPh>
    <phoneticPr fontId="1"/>
  </si>
  <si>
    <t>交通費見積合計（往復）</t>
    <rPh sb="0" eb="3">
      <t>コウツウヒ</t>
    </rPh>
    <rPh sb="3" eb="5">
      <t>ミツモリ</t>
    </rPh>
    <rPh sb="5" eb="7">
      <t>ゴウケイ</t>
    </rPh>
    <rPh sb="8" eb="10">
      <t>オウフク</t>
    </rPh>
    <phoneticPr fontId="1"/>
  </si>
  <si>
    <t>ETC（高速）代（往復）</t>
    <rPh sb="9" eb="11">
      <t>オウフク</t>
    </rPh>
    <phoneticPr fontId="1"/>
  </si>
  <si>
    <t>交通費見積合計(往復）</t>
    <rPh sb="0" eb="3">
      <t>コウツウヒ</t>
    </rPh>
    <rPh sb="3" eb="5">
      <t>ミツモリ</t>
    </rPh>
    <rPh sb="5" eb="7">
      <t>ゴウケイ</t>
    </rPh>
    <rPh sb="8" eb="10">
      <t>オウフク</t>
    </rPh>
    <phoneticPr fontId="1"/>
  </si>
  <si>
    <t>2025/　/</t>
    <phoneticPr fontId="1"/>
  </si>
  <si>
    <t>2025年　月　日　13：00～00:00　</t>
    <rPh sb="4" eb="5">
      <t>ネン</t>
    </rPh>
    <rPh sb="6" eb="7">
      <t>ガツ</t>
    </rPh>
    <rPh sb="8" eb="9">
      <t>ヒ</t>
    </rPh>
    <phoneticPr fontId="1"/>
  </si>
  <si>
    <t>2025年XX月XX日　XX:XX～</t>
    <rPh sb="4" eb="5">
      <t>ネン</t>
    </rPh>
    <rPh sb="7" eb="8">
      <t>ガツ</t>
    </rPh>
    <rPh sb="10" eb="11">
      <t>ニチ</t>
    </rPh>
    <phoneticPr fontId="1"/>
  </si>
  <si>
    <t>ラインの状況やご協力頂く内容によりますが1台（1回）当たり約2時間～４時間必要です。</t>
    <rPh sb="4" eb="6">
      <t>ジョウキョウ</t>
    </rPh>
    <rPh sb="8" eb="10">
      <t>キョウリョク</t>
    </rPh>
    <rPh sb="10" eb="11">
      <t>イタダ</t>
    </rPh>
    <rPh sb="12" eb="14">
      <t>ナイヨウ</t>
    </rPh>
    <rPh sb="21" eb="22">
      <t>ダイ</t>
    </rPh>
    <rPh sb="24" eb="25">
      <t>カイ</t>
    </rPh>
    <rPh sb="26" eb="27">
      <t>ア</t>
    </rPh>
    <rPh sb="29" eb="30">
      <t>ヤク</t>
    </rPh>
    <rPh sb="31" eb="33">
      <t>ジカン</t>
    </rPh>
    <rPh sb="34" eb="36">
      <t>ジカン</t>
    </rPh>
    <rPh sb="36" eb="38">
      <t>ヒツヨウ</t>
    </rPh>
    <phoneticPr fontId="1"/>
  </si>
  <si>
    <t>休業日</t>
    <rPh sb="0" eb="3">
      <t>キュウギョウビ</t>
    </rPh>
    <phoneticPr fontId="1"/>
  </si>
  <si>
    <t>ETC（高速）代</t>
    <phoneticPr fontId="1"/>
  </si>
  <si>
    <t>片道</t>
    <phoneticPr fontId="1"/>
  </si>
  <si>
    <t>往復</t>
    <phoneticPr fontId="1"/>
  </si>
  <si>
    <t>計量値[g]
(数値のみ入力)</t>
    <rPh sb="8" eb="10">
      <t>スウチ</t>
    </rPh>
    <rPh sb="12" eb="14">
      <t>ニュウリョク</t>
    </rPh>
    <phoneticPr fontId="1"/>
  </si>
  <si>
    <t>検査目量（ｅ）[g]
※既使用のはかりは客先とご相談の上決定ください。
(数値のみ記載)</t>
    <rPh sb="0" eb="2">
      <t>ケンサ</t>
    </rPh>
    <rPh sb="2" eb="3">
      <t>メ</t>
    </rPh>
    <rPh sb="3" eb="4">
      <t>リョウ</t>
    </rPh>
    <rPh sb="37" eb="39">
      <t>スウチ</t>
    </rPh>
    <rPh sb="41" eb="43">
      <t>キサイ</t>
    </rPh>
    <phoneticPr fontId="1"/>
  </si>
  <si>
    <t>実目量（d）
(g)
(数値のみ記載)</t>
    <rPh sb="12" eb="14">
      <t>スウチ</t>
    </rPh>
    <rPh sb="16" eb="18">
      <t>キサイ</t>
    </rPh>
    <phoneticPr fontId="1"/>
  </si>
  <si>
    <t>使用最大動作速度[個/分]
※これを超えての速度では取引証明に使用できません。
(数値のみ記載)</t>
    <rPh sb="0" eb="2">
      <t>シヨウ</t>
    </rPh>
    <rPh sb="2" eb="4">
      <t>サイダイ</t>
    </rPh>
    <rPh sb="4" eb="6">
      <t>ドウサ</t>
    </rPh>
    <rPh sb="9" eb="10">
      <t>コ</t>
    </rPh>
    <rPh sb="11" eb="12">
      <t>フン</t>
    </rPh>
    <rPh sb="41" eb="43">
      <t>スウチ</t>
    </rPh>
    <rPh sb="45" eb="47">
      <t>キサイ</t>
    </rPh>
    <phoneticPr fontId="1"/>
  </si>
  <si>
    <t>使用計量範囲[g]
※この範囲を超えての計量は取引証明に使用できません。
(数値のみ記載)</t>
    <rPh sb="0" eb="2">
      <t>シヨウ</t>
    </rPh>
    <rPh sb="2" eb="4">
      <t>ケイリョウ</t>
    </rPh>
    <rPh sb="4" eb="6">
      <t>ハンイ</t>
    </rPh>
    <rPh sb="38" eb="40">
      <t>スウチ</t>
    </rPh>
    <rPh sb="42" eb="44">
      <t>キサイ</t>
    </rPh>
    <phoneticPr fontId="1"/>
  </si>
  <si>
    <t>計量値[g]
(数値のみ記載)</t>
    <rPh sb="8" eb="10">
      <t>スウチ</t>
    </rPh>
    <rPh sb="12" eb="14">
      <t>キサイ</t>
    </rPh>
    <phoneticPr fontId="1"/>
  </si>
  <si>
    <t>使用計量範囲[g]
※この範囲を超えての計量は取引証明に使用できません。
(数値のみ記載)</t>
    <rPh sb="0" eb="2">
      <t>シヨウ</t>
    </rPh>
    <rPh sb="2" eb="4">
      <t>ケイリョウ</t>
    </rPh>
    <rPh sb="4" eb="6">
      <t>ハンイ</t>
    </rPh>
    <rPh sb="13" eb="15">
      <t>ハンイ</t>
    </rPh>
    <rPh sb="16" eb="17">
      <t>コ</t>
    </rPh>
    <rPh sb="20" eb="22">
      <t>ケイリョウ</t>
    </rPh>
    <rPh sb="23" eb="25">
      <t>トリヒキ</t>
    </rPh>
    <rPh sb="25" eb="27">
      <t>ショウメイ</t>
    </rPh>
    <rPh sb="28" eb="30">
      <t>シヨウ</t>
    </rPh>
    <rPh sb="38" eb="40">
      <t>スウチ</t>
    </rPh>
    <rPh sb="42" eb="44">
      <t>キサイ</t>
    </rPh>
    <phoneticPr fontId="1"/>
  </si>
  <si>
    <t>計量値[g]
(数値のみ記載)</t>
    <phoneticPr fontId="1"/>
  </si>
  <si>
    <t>Ver</t>
    <phoneticPr fontId="1"/>
  </si>
  <si>
    <t>Ver ：</t>
    <phoneticPr fontId="1"/>
  </si>
  <si>
    <t>宿泊費(税抜\8636/泊）</t>
    <rPh sb="0" eb="3">
      <t>シュクハクヒ</t>
    </rPh>
    <phoneticPr fontId="1"/>
  </si>
  <si>
    <t>１．見積回答内での交通費の１円単位切り捨ての廃止。
２．JCSS分銅の校正証明書の必要部数記入に際してその入力を強調
３．受検機種に質量ﾗﾍﾞﾙ貼付機を追加
４．ひょう量最大値を求める数式の修正
５．見積回答シート内で土日祝日を休業日へ変更
６．ｼｰﾄ・ﾌﾞｯｸ保護用ﾊﾟｽﾜｰﾄﾞを変更
７．改訂履歴を非表示とする
８．VerをｼｰﾄNo.1の右上隅へ表示
９．2‗見積回答内で交通費消費税算出時に日数/必要数をかけていなかった不具合を修正
１０．宿泊費を税込：¥9,500から税抜：¥8,636へ変更</t>
    <rPh sb="2" eb="4">
      <t>ミツモリ</t>
    </rPh>
    <rPh sb="4" eb="6">
      <t>カイトウ</t>
    </rPh>
    <rPh sb="6" eb="7">
      <t>ナイ</t>
    </rPh>
    <rPh sb="9" eb="12">
      <t>コウツウヒ</t>
    </rPh>
    <rPh sb="14" eb="15">
      <t>エン</t>
    </rPh>
    <rPh sb="15" eb="17">
      <t>タンイ</t>
    </rPh>
    <rPh sb="17" eb="18">
      <t>キ</t>
    </rPh>
    <rPh sb="19" eb="20">
      <t>ス</t>
    </rPh>
    <rPh sb="22" eb="24">
      <t>ハイシ</t>
    </rPh>
    <rPh sb="32" eb="34">
      <t>フンドウ</t>
    </rPh>
    <rPh sb="35" eb="37">
      <t>コウセイ</t>
    </rPh>
    <rPh sb="37" eb="40">
      <t>ショウメイショ</t>
    </rPh>
    <rPh sb="41" eb="43">
      <t>ヒツヨウ</t>
    </rPh>
    <rPh sb="43" eb="45">
      <t>ブスウ</t>
    </rPh>
    <rPh sb="45" eb="47">
      <t>キニュウ</t>
    </rPh>
    <rPh sb="48" eb="49">
      <t>サイ</t>
    </rPh>
    <rPh sb="53" eb="55">
      <t>ニュウリョク</t>
    </rPh>
    <rPh sb="56" eb="58">
      <t>キョウチョウ</t>
    </rPh>
    <rPh sb="61" eb="63">
      <t>ジュケン</t>
    </rPh>
    <rPh sb="63" eb="65">
      <t>キシュ</t>
    </rPh>
    <rPh sb="66" eb="68">
      <t>シツリョウ</t>
    </rPh>
    <rPh sb="72" eb="74">
      <t>ハリツケ</t>
    </rPh>
    <rPh sb="74" eb="75">
      <t>キ</t>
    </rPh>
    <rPh sb="76" eb="78">
      <t>ツイカ</t>
    </rPh>
    <rPh sb="84" eb="85">
      <t>リョウ</t>
    </rPh>
    <rPh sb="85" eb="88">
      <t>サイダイチ</t>
    </rPh>
    <rPh sb="89" eb="90">
      <t>モト</t>
    </rPh>
    <rPh sb="92" eb="93">
      <t>カズ</t>
    </rPh>
    <rPh sb="93" eb="94">
      <t>シキ</t>
    </rPh>
    <rPh sb="95" eb="97">
      <t>シュウセイ</t>
    </rPh>
    <rPh sb="100" eb="102">
      <t>ミツモリ</t>
    </rPh>
    <rPh sb="102" eb="104">
      <t>カイトウ</t>
    </rPh>
    <rPh sb="107" eb="108">
      <t>ナイ</t>
    </rPh>
    <rPh sb="109" eb="111">
      <t>ドニチ</t>
    </rPh>
    <rPh sb="111" eb="113">
      <t>シュクジツ</t>
    </rPh>
    <rPh sb="114" eb="117">
      <t>キュウギョウビ</t>
    </rPh>
    <rPh sb="118" eb="120">
      <t>ヘンコウ</t>
    </rPh>
    <rPh sb="131" eb="133">
      <t>ホゴ</t>
    </rPh>
    <rPh sb="133" eb="134">
      <t>ヨウ</t>
    </rPh>
    <rPh sb="142" eb="144">
      <t>ヘンコウ</t>
    </rPh>
    <rPh sb="147" eb="149">
      <t>カイテイ</t>
    </rPh>
    <rPh sb="149" eb="151">
      <t>リレキ</t>
    </rPh>
    <rPh sb="152" eb="155">
      <t>ヒヒョウジ</t>
    </rPh>
    <rPh sb="173" eb="175">
      <t>ミギウエ</t>
    </rPh>
    <rPh sb="175" eb="176">
      <t>スミ</t>
    </rPh>
    <rPh sb="177" eb="179">
      <t>ヒョウジ</t>
    </rPh>
    <rPh sb="184" eb="186">
      <t>ミツモリ</t>
    </rPh>
    <rPh sb="186" eb="188">
      <t>カイトウ</t>
    </rPh>
    <rPh sb="188" eb="189">
      <t>ナイ</t>
    </rPh>
    <rPh sb="190" eb="193">
      <t>コウツウヒ</t>
    </rPh>
    <rPh sb="193" eb="195">
      <t>ショウヒ</t>
    </rPh>
    <rPh sb="195" eb="196">
      <t>ゼイ</t>
    </rPh>
    <rPh sb="196" eb="198">
      <t>サンシュツ</t>
    </rPh>
    <rPh sb="198" eb="199">
      <t>ジ</t>
    </rPh>
    <rPh sb="200" eb="202">
      <t>ニッスウ</t>
    </rPh>
    <rPh sb="203" eb="206">
      <t>ヒツヨウスウ</t>
    </rPh>
    <rPh sb="215" eb="218">
      <t>フグアイ</t>
    </rPh>
    <rPh sb="219" eb="221">
      <t>シュウセイ</t>
    </rPh>
    <rPh sb="225" eb="228">
      <t>シュクハクヒ</t>
    </rPh>
    <rPh sb="229" eb="231">
      <t>ゼイコミ</t>
    </rPh>
    <rPh sb="240" eb="242">
      <t>ゼイヌキ</t>
    </rPh>
    <rPh sb="250" eb="252">
      <t>ヘンコウ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</si>
</sst>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5" formatCode="&quot;¥&quot;#,##0;&quot;¥&quot;\-#,##0"/>
    <numFmt numFmtId="6" formatCode="&quot;¥&quot;#,##0;[Red]&quot;¥&quot;\-#,##0"/>
    <numFmt numFmtId="176" formatCode="0.0_ "/>
    <numFmt numFmtId="177" formatCode="0_ "/>
    <numFmt numFmtId="178" formatCode="General&quot;g&quot;"/>
    <numFmt numFmtId="179" formatCode="&quot;±&quot;General&quot;g&quot;"/>
    <numFmt numFmtId="180" formatCode="yyyy&quot;年&quot;m&quot;月&quot;d&quot;日&quot;;@"/>
    <numFmt numFmtId="181" formatCode="&quot;¥&quot;#,##0_);[Red]\(&quot;¥&quot;#,##0\)"/>
    <numFmt numFmtId="182" formatCode="#"/>
    <numFmt numFmtId="183" formatCode="0\ &quot;km&quot;"/>
    <numFmt numFmtId="184" formatCode="&quot;(&quot;&quot;¥&quot;\ 0&quot;)&quot;"/>
    <numFmt numFmtId="185" formatCode="&quot;¥&quot;\ 0"/>
    <numFmt numFmtId="186" formatCode="\ &quot;見積番号：&quot;#"/>
    <numFmt numFmtId="187" formatCode="0&quot;g&quot;"/>
    <numFmt numFmtId="188" formatCode="#&quot;様&quot;"/>
    <numFmt numFmtId="189" formatCode="0.000000000000000000000000000000000000000_);[Red]\(0.000000000000000000000000000000000000000\)"/>
    <numFmt numFmtId="190" formatCode="0.0_);[Red]\(0.0\)"/>
    <numFmt numFmtId="191" formatCode="0.0&quot;g&quot;"/>
    <numFmt numFmtId="192" formatCode="&quot;¥&quot;#,##0.0000000_);[Red]\(&quot;¥&quot;#,##0.0000000\)"/>
    <numFmt numFmtId="193" formatCode="0.00&quot;g&quot;"/>
    <numFmt numFmtId="194" formatCode="0.00_ "/>
    <numFmt numFmtId="195" formatCode="0.00_);[Red]\(0.00\)"/>
  </numFmts>
  <fonts count="79" x14ac:knownFonts="1">
    <font>
      <sz val="11"/>
      <color theme="1"/>
      <name val="ＭＳ Ｐゴシック"/>
      <family val="2"/>
      <charset val="128"/>
      <scheme val="minor"/>
    </font>
    <font>
      <sz val="6"/>
      <name val="ＭＳ Ｐゴシック"/>
      <family val="2"/>
      <charset val="128"/>
      <scheme val="minor"/>
    </font>
    <font>
      <b/>
      <sz val="18"/>
      <color theme="1"/>
      <name val="ＭＳ Ｐゴシック"/>
      <family val="3"/>
      <charset val="128"/>
      <scheme val="minor"/>
    </font>
    <font>
      <sz val="11"/>
      <color theme="1"/>
      <name val="ＭＳ Ｐゴシック"/>
      <family val="2"/>
      <charset val="128"/>
      <scheme val="minor"/>
    </font>
    <font>
      <b/>
      <sz val="14"/>
      <color theme="1"/>
      <name val="ＭＳ Ｐゴシック"/>
      <family val="3"/>
      <charset val="128"/>
      <scheme val="minor"/>
    </font>
    <font>
      <sz val="11"/>
      <color theme="1"/>
      <name val="ＭＳ Ｐゴシック"/>
      <family val="3"/>
      <charset val="128"/>
      <scheme val="minor"/>
    </font>
    <font>
      <b/>
      <sz val="10"/>
      <color theme="1"/>
      <name val="ＭＳ Ｐゴシック"/>
      <family val="3"/>
      <charset val="128"/>
      <scheme val="minor"/>
    </font>
    <font>
      <b/>
      <sz val="12"/>
      <color theme="1"/>
      <name val="ＭＳ Ｐゴシック"/>
      <family val="3"/>
      <charset val="128"/>
      <scheme val="minor"/>
    </font>
    <font>
      <sz val="12"/>
      <color theme="1"/>
      <name val="ＭＳ Ｐゴシック"/>
      <family val="3"/>
      <charset val="128"/>
      <scheme val="minor"/>
    </font>
    <font>
      <sz val="14"/>
      <color theme="1"/>
      <name val="ＭＳ Ｐゴシック"/>
      <family val="3"/>
      <charset val="128"/>
      <scheme val="minor"/>
    </font>
    <font>
      <sz val="11"/>
      <name val="ＭＳ Ｐゴシック"/>
      <family val="3"/>
      <charset val="128"/>
    </font>
    <font>
      <sz val="10"/>
      <color theme="1"/>
      <name val="ＭＳ Ｐゴシック"/>
      <family val="3"/>
      <charset val="128"/>
      <scheme val="minor"/>
    </font>
    <font>
      <sz val="11"/>
      <name val="ＭＳ 明朝"/>
      <family val="1"/>
      <charset val="128"/>
    </font>
    <font>
      <b/>
      <sz val="8"/>
      <color theme="1"/>
      <name val="ＭＳ Ｐゴシック"/>
      <family val="3"/>
      <charset val="128"/>
      <scheme val="minor"/>
    </font>
    <font>
      <sz val="11"/>
      <color rgb="FFFF0000"/>
      <name val="ＭＳ Ｐゴシック"/>
      <family val="2"/>
      <charset val="128"/>
      <scheme val="minor"/>
    </font>
    <font>
      <sz val="18"/>
      <color theme="1"/>
      <name val="ＭＳ Ｐゴシック"/>
      <family val="3"/>
      <charset val="128"/>
      <scheme val="minor"/>
    </font>
    <font>
      <sz val="10"/>
      <color rgb="FFFF0000"/>
      <name val="ＭＳ Ｐゴシック"/>
      <family val="3"/>
      <charset val="128"/>
      <scheme val="minor"/>
    </font>
    <font>
      <sz val="14"/>
      <color theme="1"/>
      <name val="ＭＳ Ｐゴシック"/>
      <family val="2"/>
      <charset val="128"/>
      <scheme val="minor"/>
    </font>
    <font>
      <sz val="10"/>
      <color theme="1"/>
      <name val="ＭＳ Ｐゴシック"/>
      <family val="2"/>
      <charset val="128"/>
      <scheme val="minor"/>
    </font>
    <font>
      <b/>
      <sz val="18"/>
      <color rgb="FFFF0000"/>
      <name val="ＭＳ Ｐゴシック"/>
      <family val="3"/>
      <charset val="128"/>
      <scheme val="minor"/>
    </font>
    <font>
      <sz val="12"/>
      <color indexed="8"/>
      <name val="ＭＳ Ｐゴシック"/>
      <family val="3"/>
      <charset val="128"/>
      <scheme val="minor"/>
    </font>
    <font>
      <u/>
      <sz val="11"/>
      <color theme="10"/>
      <name val="ＭＳ Ｐゴシック"/>
      <family val="2"/>
      <charset val="128"/>
      <scheme val="minor"/>
    </font>
    <font>
      <b/>
      <sz val="11"/>
      <color theme="1"/>
      <name val="ＭＳ Ｐゴシック"/>
      <family val="3"/>
      <charset val="128"/>
      <scheme val="minor"/>
    </font>
    <font>
      <b/>
      <sz val="14"/>
      <name val="ＭＳ Ｐゴシック"/>
      <family val="3"/>
      <charset val="128"/>
      <scheme val="minor"/>
    </font>
    <font>
      <sz val="6"/>
      <name val="ＭＳ Ｐゴシック"/>
      <family val="3"/>
      <charset val="128"/>
      <scheme val="minor"/>
    </font>
    <font>
      <sz val="11"/>
      <color rgb="FFFF0000"/>
      <name val="ＭＳ Ｐゴシック"/>
      <family val="3"/>
      <charset val="128"/>
      <scheme val="minor"/>
    </font>
    <font>
      <u/>
      <sz val="14"/>
      <color theme="1"/>
      <name val="ＭＳ Ｐゴシック"/>
      <family val="3"/>
      <charset val="128"/>
      <scheme val="minor"/>
    </font>
    <font>
      <b/>
      <sz val="10"/>
      <color rgb="FFFF0000"/>
      <name val="ＭＳ Ｐゴシック"/>
      <family val="3"/>
      <charset val="128"/>
      <scheme val="minor"/>
    </font>
    <font>
      <sz val="11"/>
      <name val="ＭＳ Ｐゴシック"/>
      <family val="2"/>
      <charset val="128"/>
      <scheme val="minor"/>
    </font>
    <font>
      <sz val="14"/>
      <name val="ＭＳ Ｐゴシック"/>
      <family val="3"/>
      <charset val="128"/>
      <scheme val="minor"/>
    </font>
    <font>
      <sz val="11"/>
      <name val="ＭＳ Ｐゴシック"/>
      <family val="3"/>
      <charset val="128"/>
      <scheme val="minor"/>
    </font>
    <font>
      <sz val="11"/>
      <color rgb="FFC00000"/>
      <name val="ＭＳ Ｐゴシック"/>
      <family val="2"/>
      <charset val="128"/>
      <scheme val="minor"/>
    </font>
    <font>
      <b/>
      <sz val="11"/>
      <name val="ＭＳ Ｐゴシック"/>
      <family val="3"/>
      <charset val="128"/>
      <scheme val="minor"/>
    </font>
    <font>
      <strike/>
      <sz val="11"/>
      <color theme="1"/>
      <name val="ＭＳ Ｐゴシック"/>
      <family val="3"/>
      <charset val="128"/>
      <scheme val="minor"/>
    </font>
    <font>
      <sz val="12"/>
      <name val="ＭＳ Ｐゴシック"/>
      <family val="3"/>
      <charset val="128"/>
      <scheme val="minor"/>
    </font>
    <font>
      <b/>
      <sz val="16"/>
      <color rgb="FFFF0000"/>
      <name val="ＭＳ Ｐゴシック"/>
      <family val="3"/>
      <charset val="128"/>
      <scheme val="minor"/>
    </font>
    <font>
      <b/>
      <sz val="11"/>
      <color theme="1"/>
      <name val="ＭＳ ゴシック"/>
      <family val="3"/>
      <charset val="128"/>
    </font>
    <font>
      <sz val="11"/>
      <color theme="1"/>
      <name val="ＭＳ ゴシック"/>
      <family val="3"/>
      <charset val="128"/>
    </font>
    <font>
      <sz val="11"/>
      <name val="ＭＳ ゴシック"/>
      <family val="3"/>
      <charset val="128"/>
    </font>
    <font>
      <b/>
      <sz val="12"/>
      <color rgb="FFFF0000"/>
      <name val="ＭＳ Ｐゴシック"/>
      <family val="3"/>
      <charset val="128"/>
      <scheme val="minor"/>
    </font>
    <font>
      <sz val="20"/>
      <color theme="1"/>
      <name val="ＭＳ Ｐゴシック"/>
      <family val="2"/>
      <charset val="128"/>
      <scheme val="minor"/>
    </font>
    <font>
      <sz val="18"/>
      <name val="ＭＳ Ｐゴシック"/>
      <family val="3"/>
      <charset val="128"/>
      <scheme val="minor"/>
    </font>
    <font>
      <sz val="14"/>
      <color rgb="FFFF0000"/>
      <name val="ＭＳ Ｐゴシック"/>
      <family val="3"/>
      <charset val="128"/>
      <scheme val="minor"/>
    </font>
    <font>
      <sz val="18"/>
      <color rgb="FFFF0000"/>
      <name val="ＭＳ Ｐゴシック"/>
      <family val="3"/>
      <charset val="128"/>
      <scheme val="minor"/>
    </font>
    <font>
      <u/>
      <sz val="12"/>
      <color theme="1"/>
      <name val="ＭＳ Ｐゴシック"/>
      <family val="3"/>
      <charset val="128"/>
      <scheme val="minor"/>
    </font>
    <font>
      <u/>
      <sz val="11"/>
      <color theme="10"/>
      <name val="ＭＳ Ｐゴシック"/>
      <family val="3"/>
      <charset val="128"/>
      <scheme val="minor"/>
    </font>
    <font>
      <b/>
      <sz val="11"/>
      <color rgb="FFFF0000"/>
      <name val="ＭＳ Ｐゴシック"/>
      <family val="3"/>
      <charset val="128"/>
      <scheme val="minor"/>
    </font>
    <font>
      <b/>
      <sz val="11"/>
      <color rgb="FF7030A0"/>
      <name val="ＭＳ Ｐゴシック"/>
      <family val="3"/>
      <charset val="128"/>
      <scheme val="minor"/>
    </font>
    <font>
      <b/>
      <sz val="14"/>
      <color rgb="FF7030A0"/>
      <name val="ＭＳ Ｐゴシック"/>
      <family val="3"/>
      <charset val="128"/>
      <scheme val="minor"/>
    </font>
    <font>
      <b/>
      <sz val="22"/>
      <color theme="1"/>
      <name val="ＭＳ Ｐゴシック"/>
      <family val="3"/>
      <charset val="128"/>
      <scheme val="minor"/>
    </font>
    <font>
      <b/>
      <sz val="26"/>
      <color theme="1"/>
      <name val="ＭＳ Ｐゴシック"/>
      <family val="3"/>
      <charset val="128"/>
      <scheme val="minor"/>
    </font>
    <font>
      <b/>
      <sz val="16"/>
      <color theme="1"/>
      <name val="ＭＳ Ｐゴシック"/>
      <family val="3"/>
      <charset val="128"/>
      <scheme val="minor"/>
    </font>
    <font>
      <sz val="16"/>
      <color theme="1"/>
      <name val="ＭＳ Ｐゴシック"/>
      <family val="3"/>
      <charset val="128"/>
      <scheme val="minor"/>
    </font>
    <font>
      <b/>
      <sz val="16"/>
      <color rgb="FF0000FF"/>
      <name val="ＭＳ Ｐゴシック"/>
      <family val="3"/>
      <charset val="128"/>
      <scheme val="minor"/>
    </font>
    <font>
      <b/>
      <sz val="11"/>
      <color rgb="FF0000FF"/>
      <name val="ＭＳ Ｐゴシック"/>
      <family val="3"/>
      <charset val="128"/>
      <scheme val="minor"/>
    </font>
    <font>
      <b/>
      <sz val="14"/>
      <color rgb="FF0000FF"/>
      <name val="ＭＳ Ｐゴシック"/>
      <family val="3"/>
      <charset val="128"/>
      <scheme val="minor"/>
    </font>
    <font>
      <b/>
      <sz val="18"/>
      <color rgb="FF0000FF"/>
      <name val="ＭＳ Ｐゴシック"/>
      <family val="3"/>
      <charset val="128"/>
      <scheme val="minor"/>
    </font>
    <font>
      <b/>
      <sz val="18"/>
      <color theme="1"/>
      <name val="ＭＳ ゴシック"/>
      <family val="3"/>
      <charset val="128"/>
    </font>
    <font>
      <b/>
      <sz val="10"/>
      <color theme="1"/>
      <name val="ＭＳ ゴシック"/>
      <family val="3"/>
      <charset val="128"/>
    </font>
    <font>
      <sz val="12"/>
      <color theme="1"/>
      <name val="ＭＳ ゴシック"/>
      <family val="3"/>
      <charset val="128"/>
    </font>
    <font>
      <b/>
      <sz val="14"/>
      <color theme="1"/>
      <name val="ＭＳ ゴシック"/>
      <family val="3"/>
      <charset val="128"/>
    </font>
    <font>
      <sz val="9"/>
      <color theme="1"/>
      <name val="ＭＳ ゴシック"/>
      <family val="3"/>
      <charset val="128"/>
    </font>
    <font>
      <b/>
      <sz val="9"/>
      <color theme="1"/>
      <name val="ＭＳ ゴシック"/>
      <family val="3"/>
      <charset val="128"/>
    </font>
    <font>
      <u/>
      <sz val="11"/>
      <color theme="10"/>
      <name val="ＭＳ ゴシック"/>
      <family val="3"/>
      <charset val="128"/>
    </font>
    <font>
      <sz val="8"/>
      <color theme="1"/>
      <name val="ＭＳ ゴシック"/>
      <family val="3"/>
      <charset val="128"/>
    </font>
    <font>
      <b/>
      <sz val="12"/>
      <color theme="1"/>
      <name val="ＭＳ ゴシック"/>
      <family val="3"/>
      <charset val="128"/>
    </font>
    <font>
      <b/>
      <sz val="8"/>
      <color theme="1"/>
      <name val="ＭＳ ゴシック"/>
      <family val="3"/>
      <charset val="128"/>
    </font>
    <font>
      <b/>
      <u/>
      <sz val="10"/>
      <color theme="1"/>
      <name val="ＭＳ Ｐゴシック"/>
      <family val="3"/>
      <charset val="128"/>
      <scheme val="minor"/>
    </font>
    <font>
      <b/>
      <u/>
      <sz val="12"/>
      <color rgb="FFFF0000"/>
      <name val="ＭＳ Ｐゴシック"/>
      <family val="3"/>
      <charset val="128"/>
      <scheme val="minor"/>
    </font>
    <font>
      <b/>
      <sz val="14"/>
      <color rgb="FFFF0000"/>
      <name val="ＭＳ Ｐゴシック"/>
      <family val="3"/>
      <charset val="128"/>
      <scheme val="minor"/>
    </font>
    <font>
      <b/>
      <sz val="20"/>
      <color rgb="FFFF0000"/>
      <name val="ＭＳ Ｐゴシック"/>
      <family val="3"/>
      <charset val="128"/>
      <scheme val="minor"/>
    </font>
    <font>
      <b/>
      <sz val="26"/>
      <color rgb="FFFF0000"/>
      <name val="ＭＳ Ｐゴシック"/>
      <family val="3"/>
      <charset val="128"/>
      <scheme val="minor"/>
    </font>
    <font>
      <sz val="12"/>
      <color rgb="FFFF0000"/>
      <name val="ＭＳ Ｐゴシック"/>
      <family val="3"/>
      <charset val="128"/>
      <scheme val="minor"/>
    </font>
    <font>
      <sz val="11"/>
      <color rgb="FFC00000"/>
      <name val="ＭＳ Ｐゴシック"/>
      <family val="3"/>
      <charset val="128"/>
      <scheme val="minor"/>
    </font>
    <font>
      <sz val="20"/>
      <color theme="1"/>
      <name val="ＭＳ Ｐゴシック"/>
      <family val="3"/>
      <charset val="128"/>
      <scheme val="minor"/>
    </font>
    <font>
      <b/>
      <sz val="14"/>
      <color rgb="FFFF0000"/>
      <name val="ＭＳ ゴシック"/>
      <family val="3"/>
      <charset val="128"/>
    </font>
    <font>
      <b/>
      <sz val="20"/>
      <color rgb="FFFF0000"/>
      <name val="ＭＳ ゴシック"/>
      <family val="3"/>
      <charset val="128"/>
    </font>
    <font>
      <u/>
      <sz val="9"/>
      <color theme="10"/>
      <name val="ＭＳ ゴシック"/>
      <family val="3"/>
      <charset val="128"/>
    </font>
    <font>
      <b/>
      <vertAlign val="superscript"/>
      <sz val="12"/>
      <color rgb="FFFF0000"/>
      <name val="ＭＳ Ｐゴシック"/>
      <family val="3"/>
      <charset val="128"/>
      <scheme val="minor"/>
    </font>
  </fonts>
  <fills count="14">
    <fill>
      <patternFill patternType="none"/>
    </fill>
    <fill>
      <patternFill patternType="gray125"/>
    </fill>
    <fill>
      <patternFill patternType="solid">
        <fgColor rgb="FFFFFFCC"/>
        <bgColor indexed="64"/>
      </patternFill>
    </fill>
    <fill>
      <patternFill patternType="solid">
        <fgColor rgb="FFCCFFFF"/>
        <bgColor indexed="64"/>
      </patternFill>
    </fill>
    <fill>
      <patternFill patternType="solid">
        <fgColor rgb="FF00FFFF"/>
        <bgColor indexed="64"/>
      </patternFill>
    </fill>
    <fill>
      <patternFill patternType="solid">
        <fgColor rgb="FFFFFF00"/>
        <bgColor indexed="64"/>
      </patternFill>
    </fill>
    <fill>
      <patternFill patternType="solid">
        <fgColor rgb="FFFFFF99"/>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7" tint="0.79998168889431442"/>
        <bgColor indexed="64"/>
      </patternFill>
    </fill>
    <fill>
      <patternFill patternType="solid">
        <fgColor rgb="FFFFC000"/>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style="medium">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medium">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diagonal/>
    </border>
    <border>
      <left style="thin">
        <color auto="1"/>
      </left>
      <right style="thin">
        <color indexed="64"/>
      </right>
      <top style="medium">
        <color auto="1"/>
      </top>
      <bottom/>
      <diagonal/>
    </border>
    <border>
      <left style="thin">
        <color auto="1"/>
      </left>
      <right/>
      <top style="medium">
        <color auto="1"/>
      </top>
      <bottom/>
      <diagonal/>
    </border>
    <border>
      <left style="thin">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medium">
        <color auto="1"/>
      </left>
      <right style="thin">
        <color indexed="64"/>
      </right>
      <top style="medium">
        <color auto="1"/>
      </top>
      <bottom/>
      <diagonal/>
    </border>
    <border>
      <left style="dotted">
        <color indexed="64"/>
      </left>
      <right/>
      <top style="medium">
        <color indexed="64"/>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dotted">
        <color indexed="64"/>
      </left>
      <right/>
      <top style="dotted">
        <color indexed="64"/>
      </top>
      <bottom style="medium">
        <color indexed="64"/>
      </bottom>
      <diagonal/>
    </border>
    <border>
      <left style="thin">
        <color indexed="64"/>
      </left>
      <right style="medium">
        <color indexed="64"/>
      </right>
      <top style="medium">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style="dotted">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diagonal/>
    </border>
    <border>
      <left style="hair">
        <color indexed="64"/>
      </left>
      <right style="thin">
        <color indexed="64"/>
      </right>
      <top style="medium">
        <color indexed="64"/>
      </top>
      <bottom style="thin">
        <color indexed="64"/>
      </bottom>
      <diagonal/>
    </border>
    <border>
      <left style="thin">
        <color auto="1"/>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hair">
        <color indexed="64"/>
      </left>
      <right style="thin">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auto="1"/>
      </top>
      <bottom style="thin">
        <color indexed="64"/>
      </bottom>
      <diagonal/>
    </border>
    <border>
      <left/>
      <right style="medium">
        <color indexed="64"/>
      </right>
      <top style="medium">
        <color indexed="64"/>
      </top>
      <bottom style="thin">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medium">
        <color indexed="64"/>
      </bottom>
      <diagonal/>
    </border>
    <border>
      <left style="thin">
        <color indexed="64"/>
      </left>
      <right/>
      <top style="medium">
        <color indexed="64"/>
      </top>
      <bottom style="dotted">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right/>
      <top style="medium">
        <color indexed="64"/>
      </top>
      <bottom style="medium">
        <color auto="1"/>
      </bottom>
      <diagonal/>
    </border>
    <border>
      <left style="thin">
        <color indexed="64"/>
      </left>
      <right style="medium">
        <color auto="1"/>
      </right>
      <top style="medium">
        <color indexed="64"/>
      </top>
      <bottom style="thin">
        <color indexed="64"/>
      </bottom>
      <diagonal/>
    </border>
  </borders>
  <cellStyleXfs count="8">
    <xf numFmtId="0" fontId="0" fillId="0" borderId="0">
      <alignment vertical="center"/>
    </xf>
    <xf numFmtId="38" fontId="3" fillId="0" borderId="0" applyFont="0" applyFill="0" applyBorder="0" applyAlignment="0" applyProtection="0">
      <alignment vertical="center"/>
    </xf>
    <xf numFmtId="0" fontId="3" fillId="0" borderId="0">
      <alignment vertical="center"/>
    </xf>
    <xf numFmtId="0" fontId="10" fillId="0" borderId="0"/>
    <xf numFmtId="0" fontId="12" fillId="0" borderId="0"/>
    <xf numFmtId="38" fontId="12" fillId="0" borderId="0" applyFont="0" applyFill="0" applyBorder="0" applyAlignment="0" applyProtection="0"/>
    <xf numFmtId="0" fontId="3" fillId="0" borderId="0">
      <alignment vertical="center"/>
    </xf>
    <xf numFmtId="0" fontId="21" fillId="0" borderId="0" applyNumberFormat="0" applyFill="0" applyBorder="0" applyAlignment="0" applyProtection="0">
      <alignment vertical="center"/>
    </xf>
  </cellStyleXfs>
  <cellXfs count="832">
    <xf numFmtId="0" fontId="0" fillId="0" borderId="0" xfId="0">
      <alignment vertical="center"/>
    </xf>
    <xf numFmtId="0" fontId="2" fillId="0" borderId="0" xfId="0" applyFont="1">
      <alignment vertical="center"/>
    </xf>
    <xf numFmtId="0" fontId="2" fillId="0" borderId="0" xfId="0" applyFont="1" applyAlignment="1">
      <alignment horizontal="center" vertical="center"/>
    </xf>
    <xf numFmtId="0" fontId="4" fillId="0" borderId="0" xfId="0" applyFont="1" applyAlignment="1">
      <alignment horizontal="center" vertical="center"/>
    </xf>
    <xf numFmtId="0" fontId="4" fillId="0" borderId="0" xfId="0" applyFont="1">
      <alignment vertical="center"/>
    </xf>
    <xf numFmtId="179" fontId="2" fillId="0" borderId="0" xfId="0" applyNumberFormat="1" applyFont="1" applyAlignment="1">
      <alignment horizontal="center" vertical="center"/>
    </xf>
    <xf numFmtId="178" fontId="2" fillId="0" borderId="0" xfId="0" applyNumberFormat="1" applyFont="1" applyAlignment="1">
      <alignment horizontal="center" vertical="center"/>
    </xf>
    <xf numFmtId="178" fontId="2" fillId="0" borderId="0" xfId="1" applyNumberFormat="1" applyFont="1" applyBorder="1" applyAlignment="1">
      <alignment horizontal="right" vertical="center"/>
    </xf>
    <xf numFmtId="178" fontId="2" fillId="0" borderId="0" xfId="0" applyNumberFormat="1" applyFont="1">
      <alignment vertical="center"/>
    </xf>
    <xf numFmtId="0" fontId="4" fillId="0" borderId="0" xfId="0" applyFont="1" applyAlignment="1">
      <alignment horizontal="left" vertical="center"/>
    </xf>
    <xf numFmtId="0" fontId="9" fillId="0" borderId="0" xfId="0" applyFont="1">
      <alignment vertical="center"/>
    </xf>
    <xf numFmtId="0" fontId="7" fillId="0" borderId="0" xfId="0" applyFont="1">
      <alignment vertical="center"/>
    </xf>
    <xf numFmtId="0" fontId="8" fillId="0" borderId="0" xfId="0" applyFont="1">
      <alignment vertical="center"/>
    </xf>
    <xf numFmtId="0" fontId="8" fillId="0" borderId="0" xfId="0" applyFont="1" applyAlignment="1">
      <alignment horizontal="left" vertical="center"/>
    </xf>
    <xf numFmtId="0" fontId="9" fillId="0" borderId="0" xfId="0" applyFont="1" applyAlignment="1">
      <alignment horizontal="center" vertical="center"/>
    </xf>
    <xf numFmtId="0" fontId="5" fillId="0" borderId="0" xfId="0" applyFont="1" applyAlignment="1">
      <alignment vertical="top"/>
    </xf>
    <xf numFmtId="0" fontId="8" fillId="0" borderId="0" xfId="0" applyFont="1" applyAlignment="1">
      <alignment horizontal="left" vertical="center" wrapText="1"/>
    </xf>
    <xf numFmtId="0" fontId="2" fillId="0" borderId="0" xfId="0" applyFont="1" applyAlignment="1">
      <alignment vertical="center" shrinkToFit="1"/>
    </xf>
    <xf numFmtId="0" fontId="6" fillId="0" borderId="0" xfId="0" applyFont="1">
      <alignment vertical="center"/>
    </xf>
    <xf numFmtId="0" fontId="0" fillId="0" borderId="1" xfId="0" applyBorder="1" applyAlignment="1">
      <alignment vertical="center" wrapText="1"/>
    </xf>
    <xf numFmtId="0" fontId="2" fillId="0" borderId="0" xfId="0" applyFont="1" applyAlignment="1">
      <alignment horizontal="right" vertical="center"/>
    </xf>
    <xf numFmtId="179" fontId="8" fillId="0" borderId="0" xfId="0" applyNumberFormat="1" applyFont="1" applyAlignment="1">
      <alignment horizontal="center" vertical="center"/>
    </xf>
    <xf numFmtId="178" fontId="7" fillId="0" borderId="0" xfId="0" applyNumberFormat="1" applyFont="1">
      <alignment vertical="center"/>
    </xf>
    <xf numFmtId="0" fontId="11" fillId="0" borderId="0" xfId="0" applyFont="1" applyAlignment="1">
      <alignment horizontal="center" vertical="center"/>
    </xf>
    <xf numFmtId="0" fontId="15" fillId="0" borderId="0" xfId="0" applyFont="1" applyAlignment="1">
      <alignment horizontal="center" vertical="center"/>
    </xf>
    <xf numFmtId="0" fontId="16" fillId="0" borderId="0" xfId="0" applyFont="1" applyAlignment="1">
      <alignment horizontal="left" vertical="center"/>
    </xf>
    <xf numFmtId="0" fontId="14" fillId="0" borderId="0" xfId="0" applyFont="1">
      <alignment vertical="center"/>
    </xf>
    <xf numFmtId="0" fontId="0" fillId="0" borderId="9" xfId="0" applyBorder="1">
      <alignment vertical="center"/>
    </xf>
    <xf numFmtId="0" fontId="8" fillId="0" borderId="0" xfId="0" applyFont="1" applyAlignment="1">
      <alignment horizontal="center" vertical="center"/>
    </xf>
    <xf numFmtId="0" fontId="20" fillId="0" borderId="0" xfId="0" applyFont="1">
      <alignment vertical="center"/>
    </xf>
    <xf numFmtId="0" fontId="22" fillId="0" borderId="1" xfId="0" applyFont="1" applyBorder="1">
      <alignment vertical="center"/>
    </xf>
    <xf numFmtId="0" fontId="22" fillId="2" borderId="1" xfId="0" applyFont="1" applyFill="1" applyBorder="1">
      <alignment vertical="center"/>
    </xf>
    <xf numFmtId="0" fontId="0" fillId="0" borderId="1" xfId="0" applyBorder="1" applyAlignment="1">
      <alignment horizontal="center" vertical="center"/>
    </xf>
    <xf numFmtId="0" fontId="0" fillId="0" borderId="0" xfId="0" applyAlignment="1">
      <alignment horizontal="center" vertical="center"/>
    </xf>
    <xf numFmtId="0" fontId="6" fillId="0" borderId="0" xfId="0" applyFont="1" applyAlignment="1">
      <alignment horizontal="left" vertical="center"/>
    </xf>
    <xf numFmtId="0" fontId="6" fillId="0" borderId="0" xfId="0" applyFont="1" applyAlignment="1">
      <alignment horizontal="center" vertical="center"/>
    </xf>
    <xf numFmtId="0" fontId="19" fillId="0" borderId="0" xfId="0" applyFont="1" applyAlignment="1">
      <alignment horizontal="center" vertical="center"/>
    </xf>
    <xf numFmtId="0" fontId="21" fillId="0" borderId="0" xfId="7">
      <alignment vertical="center"/>
    </xf>
    <xf numFmtId="3" fontId="0" fillId="0" borderId="0" xfId="0" applyNumberFormat="1" applyAlignment="1">
      <alignment horizontal="center" vertical="center"/>
    </xf>
    <xf numFmtId="0" fontId="22" fillId="0" borderId="0" xfId="0" applyFont="1">
      <alignment vertical="center"/>
    </xf>
    <xf numFmtId="0" fontId="22" fillId="0" borderId="1" xfId="0" applyFont="1" applyBorder="1" applyAlignment="1">
      <alignment horizontal="center" vertical="center"/>
    </xf>
    <xf numFmtId="0" fontId="22" fillId="0" borderId="0" xfId="0" applyFont="1" applyAlignment="1">
      <alignment horizontal="center" vertical="center"/>
    </xf>
    <xf numFmtId="184" fontId="31" fillId="0" borderId="0" xfId="0" applyNumberFormat="1" applyFont="1">
      <alignment vertical="center"/>
    </xf>
    <xf numFmtId="184" fontId="0" fillId="0" borderId="0" xfId="0" applyNumberFormat="1">
      <alignment vertical="center"/>
    </xf>
    <xf numFmtId="5" fontId="0" fillId="0" borderId="0" xfId="0" applyNumberFormat="1">
      <alignment vertical="center"/>
    </xf>
    <xf numFmtId="0" fontId="0" fillId="0" borderId="6" xfId="0" applyBorder="1">
      <alignment vertical="center"/>
    </xf>
    <xf numFmtId="0" fontId="0" fillId="0" borderId="9" xfId="0" applyBorder="1" applyAlignment="1">
      <alignment horizontal="left" vertical="center"/>
    </xf>
    <xf numFmtId="0" fontId="0" fillId="0" borderId="6" xfId="0" applyBorder="1" applyAlignment="1">
      <alignment horizontal="left" vertical="center"/>
    </xf>
    <xf numFmtId="0" fontId="0" fillId="0" borderId="6" xfId="0" applyBorder="1" applyAlignment="1">
      <alignment vertical="center" wrapText="1"/>
    </xf>
    <xf numFmtId="0" fontId="5" fillId="0" borderId="6" xfId="0" applyFont="1" applyBorder="1">
      <alignment vertical="center"/>
    </xf>
    <xf numFmtId="0" fontId="0" fillId="0" borderId="30" xfId="0" applyBorder="1" applyAlignment="1">
      <alignment horizontal="left" vertical="center" wrapText="1"/>
    </xf>
    <xf numFmtId="0" fontId="0" fillId="0" borderId="30" xfId="0" applyBorder="1" applyAlignment="1">
      <alignment vertical="center" wrapText="1"/>
    </xf>
    <xf numFmtId="0" fontId="9" fillId="0" borderId="21" xfId="0" applyFont="1" applyBorder="1" applyAlignment="1" applyProtection="1">
      <alignment horizontal="center" vertical="center"/>
      <protection locked="0"/>
    </xf>
    <xf numFmtId="0" fontId="36" fillId="0" borderId="0" xfId="0" applyFont="1">
      <alignment vertical="center"/>
    </xf>
    <xf numFmtId="0" fontId="37" fillId="0" borderId="0" xfId="0" applyFont="1">
      <alignment vertical="center"/>
    </xf>
    <xf numFmtId="0" fontId="38" fillId="10" borderId="1" xfId="0" applyFont="1" applyFill="1" applyBorder="1" applyAlignment="1">
      <alignment horizontal="center" vertical="center" wrapText="1"/>
    </xf>
    <xf numFmtId="0" fontId="37" fillId="3" borderId="1" xfId="0" applyFont="1" applyFill="1" applyBorder="1" applyAlignment="1">
      <alignment horizontal="center" vertical="center"/>
    </xf>
    <xf numFmtId="0" fontId="37" fillId="3" borderId="6" xfId="0" applyFont="1" applyFill="1" applyBorder="1" applyAlignment="1">
      <alignment horizontal="right" vertical="center"/>
    </xf>
    <xf numFmtId="0" fontId="37" fillId="3" borderId="5" xfId="0" applyFont="1" applyFill="1" applyBorder="1" applyAlignment="1">
      <alignment horizontal="left" vertical="center"/>
    </xf>
    <xf numFmtId="0" fontId="37" fillId="3" borderId="2" xfId="0" applyFont="1" applyFill="1" applyBorder="1" applyAlignment="1">
      <alignment horizontal="left" vertical="center"/>
    </xf>
    <xf numFmtId="0" fontId="37" fillId="6" borderId="6" xfId="0" applyFont="1" applyFill="1" applyBorder="1" applyAlignment="1">
      <alignment horizontal="right" vertical="center"/>
    </xf>
    <xf numFmtId="0" fontId="37" fillId="6" borderId="5" xfId="0" applyFont="1" applyFill="1" applyBorder="1" applyAlignment="1">
      <alignment horizontal="left" vertical="center"/>
    </xf>
    <xf numFmtId="0" fontId="37" fillId="6" borderId="2" xfId="0" applyFont="1" applyFill="1" applyBorder="1" applyAlignment="1">
      <alignment horizontal="left" vertical="center"/>
    </xf>
    <xf numFmtId="0" fontId="40" fillId="0" borderId="0" xfId="0" applyFont="1">
      <alignment vertical="center"/>
    </xf>
    <xf numFmtId="0" fontId="7" fillId="0" borderId="0" xfId="0" applyFont="1" applyAlignment="1">
      <alignment horizontal="left" vertical="center"/>
    </xf>
    <xf numFmtId="0" fontId="22" fillId="0" borderId="0" xfId="0" applyFont="1" applyAlignment="1">
      <alignment horizontal="right" vertical="center"/>
    </xf>
    <xf numFmtId="0" fontId="9" fillId="0" borderId="0" xfId="0" applyFont="1" applyAlignment="1">
      <alignment horizontal="left" vertical="center"/>
    </xf>
    <xf numFmtId="0" fontId="15" fillId="0" borderId="0" xfId="0" applyFont="1">
      <alignment vertical="center"/>
    </xf>
    <xf numFmtId="0" fontId="39" fillId="0" borderId="0" xfId="0" applyFont="1">
      <alignment vertical="center"/>
    </xf>
    <xf numFmtId="0" fontId="0" fillId="0" borderId="39" xfId="0" applyBorder="1" applyAlignment="1">
      <alignment horizontal="center" vertical="center"/>
    </xf>
    <xf numFmtId="0" fontId="0" fillId="0" borderId="38" xfId="0" applyBorder="1" applyAlignment="1">
      <alignment horizontal="center" vertical="center"/>
    </xf>
    <xf numFmtId="0" fontId="0" fillId="0" borderId="45" xfId="0" applyBorder="1" applyAlignment="1">
      <alignment horizontal="center" vertical="center"/>
    </xf>
    <xf numFmtId="0" fontId="7" fillId="0" borderId="0" xfId="0" applyFont="1" applyAlignment="1">
      <alignment horizontal="center" vertical="center"/>
    </xf>
    <xf numFmtId="0" fontId="47" fillId="0" borderId="0" xfId="0" applyFont="1">
      <alignment vertical="center"/>
    </xf>
    <xf numFmtId="0" fontId="48" fillId="0" borderId="0" xfId="0" applyFont="1">
      <alignment vertical="center"/>
    </xf>
    <xf numFmtId="14" fontId="0" fillId="0" borderId="1" xfId="0" applyNumberFormat="1" applyBorder="1" applyAlignment="1">
      <alignment horizontal="center" vertical="center"/>
    </xf>
    <xf numFmtId="0" fontId="49" fillId="0" borderId="0" xfId="0" applyFont="1">
      <alignment vertical="center"/>
    </xf>
    <xf numFmtId="0" fontId="50" fillId="0" borderId="0" xfId="0" applyFont="1">
      <alignment vertical="center"/>
    </xf>
    <xf numFmtId="0" fontId="51" fillId="0" borderId="0" xfId="0" applyFont="1">
      <alignment vertical="center"/>
    </xf>
    <xf numFmtId="0" fontId="52" fillId="0" borderId="0" xfId="0" applyFont="1">
      <alignment vertical="center"/>
    </xf>
    <xf numFmtId="0" fontId="25" fillId="0" borderId="0" xfId="0" applyFont="1">
      <alignment vertical="center"/>
    </xf>
    <xf numFmtId="0" fontId="57" fillId="0" borderId="0" xfId="0" applyFont="1">
      <alignment vertical="center"/>
    </xf>
    <xf numFmtId="0" fontId="57" fillId="0" borderId="0" xfId="0" applyFont="1" applyAlignment="1">
      <alignment horizontal="center" vertical="center"/>
    </xf>
    <xf numFmtId="0" fontId="58" fillId="0" borderId="0" xfId="0" applyFont="1" applyAlignment="1">
      <alignment horizontal="center" vertical="center"/>
    </xf>
    <xf numFmtId="0" fontId="58" fillId="0" borderId="0" xfId="0" applyFont="1">
      <alignment vertical="center"/>
    </xf>
    <xf numFmtId="0" fontId="59" fillId="0" borderId="0" xfId="0" applyFont="1" applyAlignment="1">
      <alignment horizontal="center" vertical="center"/>
    </xf>
    <xf numFmtId="0" fontId="60" fillId="0" borderId="0" xfId="0" applyFont="1">
      <alignment vertical="center"/>
    </xf>
    <xf numFmtId="0" fontId="60" fillId="0" borderId="0" xfId="0" applyFont="1" applyAlignment="1">
      <alignment horizontal="left" vertical="center"/>
    </xf>
    <xf numFmtId="0" fontId="61" fillId="0" borderId="0" xfId="0" applyFont="1" applyAlignment="1">
      <alignment horizontal="left" vertical="center"/>
    </xf>
    <xf numFmtId="0" fontId="62" fillId="0" borderId="0" xfId="0" applyFont="1" applyAlignment="1">
      <alignment horizontal="center" vertical="center"/>
    </xf>
    <xf numFmtId="0" fontId="60" fillId="0" borderId="0" xfId="0" applyFont="1" applyAlignment="1">
      <alignment horizontal="center" vertical="center"/>
    </xf>
    <xf numFmtId="0" fontId="61" fillId="0" borderId="1" xfId="0" applyFont="1" applyBorder="1" applyAlignment="1">
      <alignment vertical="center" shrinkToFit="1"/>
    </xf>
    <xf numFmtId="0" fontId="61" fillId="0" borderId="1" xfId="0" applyFont="1" applyBorder="1">
      <alignment vertical="center"/>
    </xf>
    <xf numFmtId="0" fontId="62" fillId="0" borderId="0" xfId="0" applyFont="1">
      <alignment vertical="center"/>
    </xf>
    <xf numFmtId="0" fontId="61" fillId="0" borderId="0" xfId="0" applyFont="1" applyAlignment="1">
      <alignment vertical="center" shrinkToFit="1"/>
    </xf>
    <xf numFmtId="182" fontId="63" fillId="0" borderId="0" xfId="7" applyNumberFormat="1" applyFont="1" applyFill="1" applyBorder="1">
      <alignment vertical="center"/>
    </xf>
    <xf numFmtId="0" fontId="61" fillId="0" borderId="0" xfId="0" applyFont="1" applyAlignment="1">
      <alignment horizontal="center" vertical="center"/>
    </xf>
    <xf numFmtId="0" fontId="58" fillId="0" borderId="6" xfId="0" applyFont="1" applyBorder="1">
      <alignment vertical="center"/>
    </xf>
    <xf numFmtId="0" fontId="61" fillId="0" borderId="0" xfId="0" applyFont="1" applyAlignment="1">
      <alignment horizontal="left" vertical="center" wrapText="1"/>
    </xf>
    <xf numFmtId="0" fontId="61" fillId="0" borderId="0" xfId="0" applyFont="1">
      <alignment vertical="center"/>
    </xf>
    <xf numFmtId="0" fontId="61" fillId="0" borderId="1" xfId="0" applyFont="1" applyBorder="1" applyAlignment="1">
      <alignment vertical="center" wrapText="1"/>
    </xf>
    <xf numFmtId="0" fontId="61" fillId="0" borderId="0" xfId="0" applyFont="1" applyAlignment="1">
      <alignment vertical="center" wrapText="1"/>
    </xf>
    <xf numFmtId="0" fontId="64" fillId="0" borderId="0" xfId="0" applyFont="1" applyAlignment="1">
      <alignment horizontal="left" vertical="center"/>
    </xf>
    <xf numFmtId="0" fontId="66" fillId="0" borderId="0" xfId="0" applyFont="1" applyAlignment="1">
      <alignment horizontal="center" vertical="center"/>
    </xf>
    <xf numFmtId="0" fontId="64" fillId="0" borderId="0" xfId="0" applyFont="1" applyAlignment="1">
      <alignment horizontal="center" vertical="center"/>
    </xf>
    <xf numFmtId="0" fontId="61" fillId="0" borderId="6" xfId="0" applyFont="1" applyBorder="1" applyAlignment="1">
      <alignment horizontal="left" vertical="center"/>
    </xf>
    <xf numFmtId="0" fontId="66" fillId="0" borderId="2" xfId="0" applyFont="1" applyBorder="1" applyAlignment="1">
      <alignment horizontal="center" vertical="center"/>
    </xf>
    <xf numFmtId="0" fontId="66" fillId="0" borderId="0" xfId="0" applyFont="1" applyAlignment="1">
      <alignment horizontal="left" vertical="center"/>
    </xf>
    <xf numFmtId="0" fontId="64" fillId="0" borderId="0" xfId="0" applyFont="1">
      <alignment vertical="center"/>
    </xf>
    <xf numFmtId="0" fontId="64" fillId="0" borderId="6" xfId="0" applyFont="1" applyBorder="1" applyAlignment="1">
      <alignment horizontal="left" vertical="center"/>
    </xf>
    <xf numFmtId="0" fontId="64" fillId="0" borderId="2" xfId="0" applyFont="1" applyBorder="1" applyAlignment="1">
      <alignment horizontal="left" vertical="center"/>
    </xf>
    <xf numFmtId="0" fontId="64" fillId="0" borderId="6" xfId="0" applyFont="1" applyBorder="1">
      <alignment vertical="center"/>
    </xf>
    <xf numFmtId="0" fontId="61" fillId="0" borderId="0" xfId="0" applyFont="1" applyAlignment="1">
      <alignment vertical="top"/>
    </xf>
    <xf numFmtId="0" fontId="66" fillId="0" borderId="2" xfId="0" applyFont="1" applyBorder="1" applyAlignment="1">
      <alignment horizontal="left" vertical="center"/>
    </xf>
    <xf numFmtId="0" fontId="61" fillId="0" borderId="6" xfId="0" applyFont="1" applyBorder="1">
      <alignment vertical="center"/>
    </xf>
    <xf numFmtId="0" fontId="67" fillId="0" borderId="0" xfId="0" applyFont="1" applyAlignment="1">
      <alignment horizontal="left" vertical="center"/>
    </xf>
    <xf numFmtId="0" fontId="5" fillId="0" borderId="1" xfId="0" applyFont="1" applyBorder="1" applyAlignment="1">
      <alignment horizontal="center" vertical="center"/>
    </xf>
    <xf numFmtId="0" fontId="46" fillId="0" borderId="0" xfId="0" applyFont="1">
      <alignment vertical="center"/>
    </xf>
    <xf numFmtId="0" fontId="5" fillId="0" borderId="0" xfId="0" applyFont="1">
      <alignment vertical="center"/>
    </xf>
    <xf numFmtId="0" fontId="5" fillId="2" borderId="1" xfId="0" applyFont="1" applyFill="1" applyBorder="1">
      <alignment vertical="center"/>
    </xf>
    <xf numFmtId="0" fontId="54" fillId="0" borderId="0" xfId="0" applyFont="1">
      <alignment vertical="center"/>
    </xf>
    <xf numFmtId="0" fontId="55" fillId="0" borderId="0" xfId="0" applyFont="1">
      <alignment vertical="center"/>
    </xf>
    <xf numFmtId="0" fontId="56" fillId="0" borderId="0" xfId="0" applyFont="1">
      <alignment vertical="center"/>
    </xf>
    <xf numFmtId="0" fontId="27" fillId="0" borderId="0" xfId="0" applyFont="1" applyAlignment="1">
      <alignment vertical="center" wrapText="1"/>
    </xf>
    <xf numFmtId="178" fontId="2" fillId="0" borderId="0" xfId="1" applyNumberFormat="1" applyFont="1" applyBorder="1" applyAlignment="1" applyProtection="1">
      <alignment horizontal="right" vertical="center"/>
    </xf>
    <xf numFmtId="14" fontId="7" fillId="0" borderId="0" xfId="0" applyNumberFormat="1" applyFont="1" applyAlignment="1">
      <alignment horizontal="center" vertical="center"/>
    </xf>
    <xf numFmtId="0" fontId="34" fillId="0" borderId="0" xfId="0" applyFont="1" applyAlignment="1">
      <alignment horizontal="left" vertical="center"/>
    </xf>
    <xf numFmtId="0" fontId="29" fillId="0" borderId="0" xfId="0" applyFont="1" applyAlignment="1">
      <alignment horizontal="center" vertical="center"/>
    </xf>
    <xf numFmtId="0" fontId="41" fillId="0" borderId="0" xfId="0" applyFont="1" applyAlignment="1">
      <alignment horizontal="center" vertical="center"/>
    </xf>
    <xf numFmtId="0" fontId="42" fillId="0" borderId="0" xfId="0" applyFont="1">
      <alignment vertical="center"/>
    </xf>
    <xf numFmtId="0" fontId="43" fillId="0" borderId="0" xfId="0" applyFont="1" applyAlignment="1">
      <alignment horizontal="center" vertical="center"/>
    </xf>
    <xf numFmtId="0" fontId="45" fillId="0" borderId="0" xfId="7" applyFont="1" applyAlignment="1" applyProtection="1">
      <alignment horizontal="center" vertical="center"/>
    </xf>
    <xf numFmtId="0" fontId="8" fillId="0" borderId="12" xfId="0" applyFont="1" applyBorder="1" applyAlignment="1">
      <alignment horizontal="left" vertical="center"/>
    </xf>
    <xf numFmtId="0" fontId="6" fillId="0" borderId="13" xfId="0" applyFont="1" applyBorder="1" applyAlignment="1">
      <alignment horizontal="left" vertical="center"/>
    </xf>
    <xf numFmtId="0" fontId="4" fillId="0" borderId="13" xfId="0" applyFont="1" applyBorder="1">
      <alignment vertical="center"/>
    </xf>
    <xf numFmtId="0" fontId="4" fillId="0" borderId="14" xfId="0" applyFont="1" applyBorder="1" applyAlignment="1">
      <alignment horizontal="center" vertical="center"/>
    </xf>
    <xf numFmtId="0" fontId="8" fillId="0" borderId="8" xfId="0" applyFont="1" applyBorder="1">
      <alignment vertical="center"/>
    </xf>
    <xf numFmtId="0" fontId="21" fillId="0" borderId="0" xfId="7" applyBorder="1" applyAlignment="1" applyProtection="1">
      <alignment vertical="center"/>
    </xf>
    <xf numFmtId="0" fontId="8" fillId="0" borderId="10" xfId="0" applyFont="1" applyBorder="1">
      <alignment vertical="center"/>
    </xf>
    <xf numFmtId="0" fontId="21" fillId="0" borderId="4" xfId="7" applyBorder="1" applyAlignment="1" applyProtection="1">
      <alignment vertical="center"/>
    </xf>
    <xf numFmtId="0" fontId="4" fillId="0" borderId="4" xfId="0" applyFont="1" applyBorder="1">
      <alignment vertical="center"/>
    </xf>
    <xf numFmtId="0" fontId="6" fillId="0" borderId="4" xfId="0" applyFont="1" applyBorder="1" applyAlignment="1">
      <alignment horizontal="left" vertical="center"/>
    </xf>
    <xf numFmtId="0" fontId="4" fillId="0" borderId="3" xfId="0" applyFont="1" applyBorder="1" applyAlignment="1">
      <alignment horizontal="center" vertical="center"/>
    </xf>
    <xf numFmtId="0" fontId="26" fillId="0" borderId="0" xfId="0" applyFont="1" applyAlignment="1">
      <alignment horizontal="left" vertical="center"/>
    </xf>
    <xf numFmtId="0" fontId="9" fillId="0" borderId="4" xfId="0" applyFont="1" applyBorder="1" applyAlignment="1">
      <alignment horizontal="center" vertical="center"/>
    </xf>
    <xf numFmtId="0" fontId="61" fillId="0" borderId="1" xfId="0" applyFont="1" applyBorder="1" applyAlignment="1" applyProtection="1">
      <alignment horizontal="center" vertical="center"/>
      <protection locked="0"/>
    </xf>
    <xf numFmtId="0" fontId="61" fillId="0" borderId="1" xfId="0" applyFont="1" applyBorder="1" applyAlignment="1" applyProtection="1">
      <alignment vertical="center" shrinkToFit="1"/>
      <protection locked="0"/>
    </xf>
    <xf numFmtId="0" fontId="36" fillId="0" borderId="1" xfId="0" applyFont="1" applyBorder="1" applyProtection="1">
      <alignment vertical="center"/>
      <protection locked="0"/>
    </xf>
    <xf numFmtId="0" fontId="37" fillId="0" borderId="1" xfId="0" applyFont="1" applyBorder="1" applyProtection="1">
      <alignment vertical="center"/>
      <protection locked="0"/>
    </xf>
    <xf numFmtId="0" fontId="5" fillId="0" borderId="1" xfId="0" applyFont="1" applyBorder="1" applyAlignment="1">
      <alignment horizontal="center" vertical="center" shrinkToFit="1"/>
    </xf>
    <xf numFmtId="0" fontId="61" fillId="0" borderId="1" xfId="0" applyFont="1" applyBorder="1" applyAlignment="1" applyProtection="1">
      <alignment horizontal="center" vertical="center" shrinkToFit="1"/>
      <protection locked="0"/>
    </xf>
    <xf numFmtId="182" fontId="63" fillId="0" borderId="1" xfId="7" applyNumberFormat="1" applyFont="1" applyFill="1" applyBorder="1" applyAlignment="1" applyProtection="1">
      <alignment vertical="center" shrinkToFit="1"/>
      <protection locked="0"/>
    </xf>
    <xf numFmtId="0" fontId="58" fillId="5" borderId="1" xfId="0" applyFont="1" applyFill="1" applyBorder="1" applyAlignment="1" applyProtection="1">
      <alignment horizontal="left" vertical="center" shrinkToFit="1"/>
      <protection locked="0"/>
    </xf>
    <xf numFmtId="0" fontId="58" fillId="0" borderId="1" xfId="0" applyFont="1" applyBorder="1" applyAlignment="1" applyProtection="1">
      <alignment vertical="center" shrinkToFit="1"/>
      <protection locked="0"/>
    </xf>
    <xf numFmtId="0" fontId="61" fillId="5" borderId="1" xfId="0" applyFont="1" applyFill="1" applyBorder="1" applyAlignment="1" applyProtection="1">
      <alignment horizontal="center" vertical="center" shrinkToFit="1"/>
      <protection locked="0"/>
    </xf>
    <xf numFmtId="0" fontId="64" fillId="0" borderId="1" xfId="0" applyFont="1" applyBorder="1" applyAlignment="1" applyProtection="1">
      <alignment horizontal="center" vertical="center" shrinkToFit="1"/>
      <protection locked="0"/>
    </xf>
    <xf numFmtId="0" fontId="66" fillId="0" borderId="1" xfId="0" applyFont="1" applyBorder="1" applyAlignment="1" applyProtection="1">
      <alignment horizontal="center" vertical="center" shrinkToFit="1"/>
      <protection locked="0"/>
    </xf>
    <xf numFmtId="0" fontId="64" fillId="0" borderId="6" xfId="0" applyFont="1" applyBorder="1" applyAlignment="1" applyProtection="1">
      <alignment horizontal="center" vertical="center" shrinkToFit="1"/>
      <protection locked="0"/>
    </xf>
    <xf numFmtId="0" fontId="66" fillId="0" borderId="6" xfId="0" applyFont="1" applyBorder="1" applyAlignment="1" applyProtection="1">
      <alignment horizontal="center" vertical="center" shrinkToFit="1"/>
      <protection locked="0"/>
    </xf>
    <xf numFmtId="0" fontId="61" fillId="0" borderId="6" xfId="0" applyFont="1" applyBorder="1" applyAlignment="1">
      <alignment horizontal="left" vertical="center" shrinkToFit="1"/>
    </xf>
    <xf numFmtId="0" fontId="61" fillId="0" borderId="2" xfId="0" applyFont="1" applyBorder="1" applyAlignment="1">
      <alignment vertical="center" shrinkToFit="1"/>
    </xf>
    <xf numFmtId="0" fontId="66" fillId="0" borderId="1" xfId="0" applyFont="1" applyBorder="1" applyAlignment="1">
      <alignment horizontal="center" vertical="center" shrinkToFit="1"/>
    </xf>
    <xf numFmtId="14" fontId="61" fillId="0" borderId="1" xfId="0" applyNumberFormat="1" applyFont="1" applyBorder="1" applyAlignment="1" applyProtection="1">
      <alignment vertical="center" shrinkToFit="1"/>
      <protection locked="0"/>
    </xf>
    <xf numFmtId="0" fontId="62" fillId="0" borderId="0" xfId="0" applyFont="1" applyAlignment="1">
      <alignment horizontal="center" vertical="center" shrinkToFit="1"/>
    </xf>
    <xf numFmtId="0" fontId="61" fillId="5" borderId="1" xfId="0" applyFont="1" applyFill="1" applyBorder="1" applyAlignment="1" applyProtection="1">
      <alignment vertical="center" shrinkToFit="1"/>
      <protection locked="0"/>
    </xf>
    <xf numFmtId="0" fontId="62" fillId="0" borderId="1" xfId="0" applyFont="1" applyBorder="1" applyAlignment="1" applyProtection="1">
      <alignment horizontal="center" vertical="center" shrinkToFit="1"/>
      <protection locked="0"/>
    </xf>
    <xf numFmtId="0" fontId="62" fillId="0" borderId="6" xfId="0" applyFont="1" applyBorder="1" applyAlignment="1" applyProtection="1">
      <alignment vertical="center" shrinkToFit="1"/>
      <protection locked="0"/>
    </xf>
    <xf numFmtId="0" fontId="9" fillId="0" borderId="21" xfId="0" applyFont="1" applyBorder="1" applyAlignment="1">
      <alignment horizontal="center" vertical="center"/>
    </xf>
    <xf numFmtId="177" fontId="9" fillId="0" borderId="22" xfId="0" applyNumberFormat="1" applyFont="1" applyBorder="1" applyAlignment="1" applyProtection="1">
      <alignment horizontal="center" vertical="center"/>
      <protection locked="0"/>
    </xf>
    <xf numFmtId="5" fontId="22" fillId="0" borderId="0" xfId="0" applyNumberFormat="1" applyFont="1">
      <alignment vertical="center"/>
    </xf>
    <xf numFmtId="0" fontId="48" fillId="0" borderId="63" xfId="0" applyFont="1" applyBorder="1">
      <alignment vertical="center"/>
    </xf>
    <xf numFmtId="5" fontId="0" fillId="0" borderId="0" xfId="0" applyNumberFormat="1" applyAlignment="1">
      <alignment horizontal="center" vertical="center"/>
    </xf>
    <xf numFmtId="177" fontId="5" fillId="0" borderId="0" xfId="0" applyNumberFormat="1" applyFont="1">
      <alignment vertical="center"/>
    </xf>
    <xf numFmtId="5" fontId="5" fillId="0" borderId="0" xfId="0" applyNumberFormat="1" applyFont="1">
      <alignment vertical="center"/>
    </xf>
    <xf numFmtId="177" fontId="0" fillId="0" borderId="0" xfId="0" applyNumberFormat="1">
      <alignment vertical="center"/>
    </xf>
    <xf numFmtId="0" fontId="9" fillId="0" borderId="0" xfId="0" applyFont="1" applyAlignment="1">
      <alignment horizontal="left" vertical="center" wrapText="1"/>
    </xf>
    <xf numFmtId="176" fontId="0" fillId="0" borderId="48" xfId="0" applyNumberFormat="1" applyBorder="1" applyAlignment="1" applyProtection="1">
      <alignment horizontal="center" vertical="center"/>
      <protection locked="0"/>
    </xf>
    <xf numFmtId="176" fontId="0" fillId="0" borderId="49" xfId="0" applyNumberFormat="1" applyBorder="1" applyAlignment="1" applyProtection="1">
      <alignment horizontal="center" vertical="center"/>
      <protection locked="0"/>
    </xf>
    <xf numFmtId="0" fontId="0" fillId="0" borderId="40" xfId="0" applyBorder="1" applyAlignment="1" applyProtection="1">
      <alignment horizontal="center" vertical="center" shrinkToFit="1"/>
      <protection locked="0"/>
    </xf>
    <xf numFmtId="0" fontId="0" fillId="0" borderId="46" xfId="0" applyBorder="1" applyAlignment="1" applyProtection="1">
      <alignment horizontal="center" vertical="center" shrinkToFit="1"/>
      <protection locked="0"/>
    </xf>
    <xf numFmtId="0" fontId="26" fillId="0" borderId="4" xfId="0" applyFont="1" applyBorder="1" applyAlignment="1">
      <alignment horizontal="left" vertical="center"/>
    </xf>
    <xf numFmtId="0" fontId="2" fillId="0" borderId="4" xfId="0" applyFont="1" applyBorder="1" applyAlignment="1">
      <alignment horizontal="center" vertical="center"/>
    </xf>
    <xf numFmtId="0" fontId="2" fillId="0" borderId="4" xfId="0" applyFont="1" applyBorder="1">
      <alignment vertical="center"/>
    </xf>
    <xf numFmtId="0" fontId="72" fillId="0" borderId="0" xfId="0" applyFont="1" applyAlignment="1">
      <alignment vertical="center" wrapText="1"/>
    </xf>
    <xf numFmtId="0" fontId="22" fillId="11" borderId="44" xfId="0" applyFont="1" applyFill="1" applyBorder="1" applyAlignment="1">
      <alignment horizontal="center" vertical="center" wrapText="1"/>
    </xf>
    <xf numFmtId="0" fontId="22" fillId="11" borderId="45" xfId="0" applyFont="1" applyFill="1" applyBorder="1" applyAlignment="1">
      <alignment horizontal="center" vertical="center" wrapText="1"/>
    </xf>
    <xf numFmtId="0" fontId="22" fillId="5" borderId="44" xfId="0" applyFont="1" applyFill="1" applyBorder="1" applyAlignment="1">
      <alignment horizontal="center" vertical="center"/>
    </xf>
    <xf numFmtId="0" fontId="0" fillId="0" borderId="61" xfId="0" applyBorder="1" applyAlignment="1">
      <alignment vertical="center" wrapText="1" shrinkToFit="1"/>
    </xf>
    <xf numFmtId="0" fontId="0" fillId="0" borderId="30" xfId="0" applyBorder="1" applyAlignment="1">
      <alignment vertical="center" wrapText="1" shrinkToFit="1"/>
    </xf>
    <xf numFmtId="0" fontId="0" fillId="0" borderId="58" xfId="0" applyBorder="1" applyAlignment="1" applyProtection="1">
      <alignment vertical="center" shrinkToFit="1"/>
      <protection locked="0"/>
    </xf>
    <xf numFmtId="176" fontId="0" fillId="0" borderId="56" xfId="0" applyNumberFormat="1" applyBorder="1" applyAlignment="1" applyProtection="1">
      <alignment horizontal="center" vertical="center" shrinkToFit="1"/>
      <protection locked="0"/>
    </xf>
    <xf numFmtId="0" fontId="0" fillId="0" borderId="62" xfId="0" applyBorder="1" applyAlignment="1" applyProtection="1">
      <alignment vertical="center" shrinkToFit="1"/>
      <protection locked="0"/>
    </xf>
    <xf numFmtId="176" fontId="0" fillId="0" borderId="16" xfId="0" applyNumberFormat="1" applyBorder="1" applyAlignment="1" applyProtection="1">
      <alignment horizontal="center" vertical="center" shrinkToFit="1"/>
      <protection locked="0"/>
    </xf>
    <xf numFmtId="177" fontId="9" fillId="0" borderId="22" xfId="0" applyNumberFormat="1" applyFont="1" applyBorder="1" applyAlignment="1">
      <alignment horizontal="center" vertical="center"/>
    </xf>
    <xf numFmtId="176" fontId="0" fillId="0" borderId="66" xfId="0" applyNumberFormat="1" applyBorder="1" applyAlignment="1" applyProtection="1">
      <alignment horizontal="center" vertical="center"/>
      <protection locked="0"/>
    </xf>
    <xf numFmtId="176" fontId="0" fillId="0" borderId="67" xfId="0" applyNumberFormat="1" applyBorder="1" applyAlignment="1" applyProtection="1">
      <alignment horizontal="center" vertical="center"/>
      <protection locked="0"/>
    </xf>
    <xf numFmtId="0" fontId="0" fillId="0" borderId="69" xfId="0" applyBorder="1" applyAlignment="1" applyProtection="1">
      <alignment horizontal="center" vertical="center"/>
      <protection locked="0"/>
    </xf>
    <xf numFmtId="0" fontId="0" fillId="0" borderId="72" xfId="0" applyBorder="1" applyAlignment="1" applyProtection="1">
      <alignment horizontal="center" vertical="center"/>
      <protection locked="0"/>
    </xf>
    <xf numFmtId="0" fontId="0" fillId="0" borderId="70" xfId="0" applyBorder="1" applyAlignment="1" applyProtection="1">
      <alignment horizontal="center" vertical="center"/>
      <protection locked="0"/>
    </xf>
    <xf numFmtId="0" fontId="0" fillId="0" borderId="73" xfId="0" applyBorder="1" applyAlignment="1" applyProtection="1">
      <alignment horizontal="center" vertical="center"/>
      <protection locked="0"/>
    </xf>
    <xf numFmtId="0" fontId="0" fillId="0" borderId="71" xfId="0" applyBorder="1" applyAlignment="1" applyProtection="1">
      <alignment horizontal="center" vertical="center"/>
      <protection locked="0"/>
    </xf>
    <xf numFmtId="0" fontId="0" fillId="0" borderId="74" xfId="0" applyBorder="1" applyAlignment="1" applyProtection="1">
      <alignment horizontal="center" vertical="center"/>
      <protection locked="0"/>
    </xf>
    <xf numFmtId="0" fontId="22" fillId="0" borderId="1" xfId="0" applyFont="1" applyBorder="1" applyAlignment="1">
      <alignment vertical="center" shrinkToFit="1"/>
    </xf>
    <xf numFmtId="191" fontId="22" fillId="0" borderId="1" xfId="0" applyNumberFormat="1" applyFont="1" applyBorder="1" applyAlignment="1">
      <alignment vertical="center" shrinkToFit="1"/>
    </xf>
    <xf numFmtId="182" fontId="61" fillId="0" borderId="1" xfId="0" applyNumberFormat="1" applyFont="1" applyBorder="1">
      <alignment vertical="center"/>
    </xf>
    <xf numFmtId="182" fontId="61" fillId="0" borderId="1" xfId="0" applyNumberFormat="1" applyFont="1" applyBorder="1" applyAlignment="1">
      <alignment vertical="center" shrinkToFit="1"/>
    </xf>
    <xf numFmtId="14" fontId="61" fillId="0" borderId="1" xfId="0" applyNumberFormat="1" applyFont="1" applyBorder="1" applyAlignment="1">
      <alignment vertical="center" shrinkToFit="1"/>
    </xf>
    <xf numFmtId="191" fontId="22" fillId="0" borderId="0" xfId="0" applyNumberFormat="1" applyFont="1" applyAlignment="1">
      <alignment horizontal="center" vertical="center" shrinkToFit="1"/>
    </xf>
    <xf numFmtId="0" fontId="22" fillId="0" borderId="0" xfId="0" applyFont="1" applyAlignment="1">
      <alignment horizontal="center" vertical="center" shrinkToFit="1"/>
    </xf>
    <xf numFmtId="182" fontId="22" fillId="0" borderId="0" xfId="0" applyNumberFormat="1" applyFont="1" applyAlignment="1" applyProtection="1">
      <alignment horizontal="center" vertical="center" shrinkToFit="1"/>
      <protection locked="0"/>
    </xf>
    <xf numFmtId="0" fontId="4" fillId="0" borderId="0" xfId="0" applyFont="1" applyAlignment="1" applyProtection="1">
      <alignment horizontal="left" vertical="top"/>
      <protection locked="0"/>
    </xf>
    <xf numFmtId="0" fontId="32" fillId="0" borderId="44" xfId="0" applyFont="1" applyBorder="1" applyAlignment="1">
      <alignment horizontal="center" vertical="center" wrapText="1"/>
    </xf>
    <xf numFmtId="0" fontId="0" fillId="0" borderId="42" xfId="0" applyBorder="1" applyAlignment="1">
      <alignment horizontal="center" vertical="center" shrinkToFit="1"/>
    </xf>
    <xf numFmtId="0" fontId="0" fillId="0" borderId="40" xfId="0" applyBorder="1" applyAlignment="1">
      <alignment horizontal="center" vertical="center" shrinkToFit="1"/>
    </xf>
    <xf numFmtId="176" fontId="0" fillId="0" borderId="68" xfId="0" applyNumberFormat="1" applyBorder="1" applyAlignment="1">
      <alignment horizontal="center" vertical="center"/>
    </xf>
    <xf numFmtId="176" fontId="0" fillId="0" borderId="66" xfId="0" applyNumberFormat="1" applyBorder="1" applyAlignment="1">
      <alignment horizontal="center" vertical="center"/>
    </xf>
    <xf numFmtId="0" fontId="32" fillId="0" borderId="56" xfId="0" applyFont="1" applyBorder="1" applyAlignment="1">
      <alignment horizontal="center" vertical="center" wrapText="1"/>
    </xf>
    <xf numFmtId="0" fontId="32" fillId="0" borderId="61" xfId="0" applyFont="1" applyBorder="1" applyAlignment="1">
      <alignment horizontal="center" vertical="center"/>
    </xf>
    <xf numFmtId="0" fontId="32" fillId="0" borderId="0" xfId="0" applyFont="1" applyAlignment="1">
      <alignment horizontal="center" vertical="center"/>
    </xf>
    <xf numFmtId="0" fontId="32" fillId="0" borderId="45" xfId="0" applyFont="1" applyBorder="1" applyAlignment="1">
      <alignment horizontal="center" vertical="center" wrapText="1"/>
    </xf>
    <xf numFmtId="0" fontId="32" fillId="0" borderId="45" xfId="0" applyFont="1" applyBorder="1" applyAlignment="1">
      <alignment horizontal="center" vertical="center"/>
    </xf>
    <xf numFmtId="0" fontId="32" fillId="0" borderId="17" xfId="0" applyFont="1" applyBorder="1" applyAlignment="1">
      <alignment horizontal="center" vertical="center" wrapText="1"/>
    </xf>
    <xf numFmtId="0" fontId="32" fillId="0" borderId="61"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0" xfId="0" applyFont="1">
      <alignment vertical="center"/>
    </xf>
    <xf numFmtId="0" fontId="32" fillId="0" borderId="0" xfId="0" applyFont="1" applyAlignment="1">
      <alignment horizontal="center" vertical="center" wrapText="1"/>
    </xf>
    <xf numFmtId="0" fontId="32" fillId="0" borderId="0" xfId="0" applyFont="1" applyAlignment="1">
      <alignment horizontal="center" vertical="top" wrapText="1"/>
    </xf>
    <xf numFmtId="0" fontId="22" fillId="11" borderId="56" xfId="0" applyFont="1" applyFill="1" applyBorder="1" applyAlignment="1">
      <alignment horizontal="center" vertical="center" wrapText="1"/>
    </xf>
    <xf numFmtId="182" fontId="77" fillId="0" borderId="1" xfId="7" applyNumberFormat="1" applyFont="1" applyFill="1" applyBorder="1" applyProtection="1">
      <alignment vertical="center"/>
      <protection locked="0"/>
    </xf>
    <xf numFmtId="0" fontId="2" fillId="0" borderId="0" xfId="0" applyFont="1" applyProtection="1">
      <alignment vertical="center"/>
      <protection hidden="1"/>
    </xf>
    <xf numFmtId="0" fontId="22" fillId="0" borderId="0" xfId="0" applyFont="1" applyAlignment="1" applyProtection="1">
      <alignment horizontal="center" vertical="center"/>
      <protection hidden="1"/>
    </xf>
    <xf numFmtId="0" fontId="22" fillId="12" borderId="18" xfId="0" applyFont="1" applyFill="1" applyBorder="1" applyProtection="1">
      <alignment vertical="center"/>
      <protection locked="0" hidden="1"/>
    </xf>
    <xf numFmtId="0" fontId="22" fillId="12" borderId="1" xfId="0" applyFont="1" applyFill="1" applyBorder="1" applyProtection="1">
      <alignment vertical="center"/>
      <protection locked="0" hidden="1"/>
    </xf>
    <xf numFmtId="0" fontId="22" fillId="12" borderId="1" xfId="0" applyFont="1" applyFill="1" applyBorder="1" applyAlignment="1" applyProtection="1">
      <alignment horizontal="center" vertical="center"/>
      <protection locked="0" hidden="1"/>
    </xf>
    <xf numFmtId="0" fontId="0" fillId="12" borderId="1" xfId="0" applyFill="1" applyBorder="1" applyAlignment="1" applyProtection="1">
      <alignment horizontal="center" vertical="center"/>
      <protection hidden="1"/>
    </xf>
    <xf numFmtId="0" fontId="0" fillId="0" borderId="0" xfId="0" applyProtection="1">
      <alignment vertical="center"/>
      <protection hidden="1"/>
    </xf>
    <xf numFmtId="0" fontId="0" fillId="12" borderId="1" xfId="0" applyFill="1" applyBorder="1" applyProtection="1">
      <alignment vertical="center"/>
      <protection locked="0" hidden="1"/>
    </xf>
    <xf numFmtId="0" fontId="0" fillId="12" borderId="1" xfId="0" applyFill="1" applyBorder="1" applyAlignment="1" applyProtection="1">
      <alignment horizontal="center" vertical="center"/>
      <protection locked="0" hidden="1"/>
    </xf>
    <xf numFmtId="0" fontId="0" fillId="12" borderId="1" xfId="0" applyFill="1" applyBorder="1" applyProtection="1">
      <alignment vertical="center"/>
      <protection hidden="1"/>
    </xf>
    <xf numFmtId="5" fontId="0" fillId="12" borderId="1" xfId="0" applyNumberFormat="1" applyFill="1" applyBorder="1" applyProtection="1">
      <alignment vertical="center"/>
      <protection hidden="1"/>
    </xf>
    <xf numFmtId="0" fontId="0" fillId="0" borderId="0" xfId="0" applyAlignment="1" applyProtection="1">
      <alignment horizontal="center" vertical="center"/>
      <protection hidden="1"/>
    </xf>
    <xf numFmtId="5" fontId="0" fillId="0" borderId="0" xfId="0" applyNumberFormat="1" applyProtection="1">
      <alignment vertical="center"/>
      <protection hidden="1"/>
    </xf>
    <xf numFmtId="0" fontId="0" fillId="0" borderId="1" xfId="0" applyBorder="1" applyAlignment="1" applyProtection="1">
      <alignment horizontal="center" vertical="center"/>
      <protection hidden="1"/>
    </xf>
    <xf numFmtId="5" fontId="0" fillId="0" borderId="1" xfId="0" applyNumberFormat="1" applyBorder="1" applyAlignment="1" applyProtection="1">
      <alignment horizontal="center" vertical="center"/>
      <protection hidden="1"/>
    </xf>
    <xf numFmtId="177" fontId="5" fillId="0" borderId="1" xfId="0" applyNumberFormat="1" applyFont="1" applyBorder="1" applyProtection="1">
      <alignment vertical="center"/>
      <protection hidden="1"/>
    </xf>
    <xf numFmtId="5" fontId="5" fillId="0" borderId="1" xfId="0" applyNumberFormat="1" applyFont="1" applyBorder="1" applyProtection="1">
      <alignment vertical="center"/>
      <protection hidden="1"/>
    </xf>
    <xf numFmtId="177" fontId="0" fillId="0" borderId="1" xfId="0" applyNumberFormat="1" applyBorder="1" applyProtection="1">
      <alignment vertical="center"/>
      <protection hidden="1"/>
    </xf>
    <xf numFmtId="0" fontId="0" fillId="0" borderId="1" xfId="0" applyBorder="1" applyProtection="1">
      <alignment vertical="center"/>
      <protection hidden="1"/>
    </xf>
    <xf numFmtId="0" fontId="68" fillId="0" borderId="0" xfId="0" applyFont="1">
      <alignment vertical="center"/>
    </xf>
    <xf numFmtId="0" fontId="0" fillId="0" borderId="1" xfId="0" applyBorder="1">
      <alignment vertical="center"/>
    </xf>
    <xf numFmtId="186" fontId="11" fillId="0" borderId="0" xfId="0" applyNumberFormat="1" applyFont="1" applyAlignment="1">
      <alignment horizontal="center" vertical="center"/>
    </xf>
    <xf numFmtId="0" fontId="11" fillId="0" borderId="0" xfId="0" applyFont="1">
      <alignment vertical="center"/>
    </xf>
    <xf numFmtId="0" fontId="22" fillId="0" borderId="0" xfId="0" applyFont="1" applyAlignment="1">
      <alignment horizontal="left" vertical="center"/>
    </xf>
    <xf numFmtId="14" fontId="0" fillId="0" borderId="0" xfId="0" applyNumberFormat="1">
      <alignment vertical="center"/>
    </xf>
    <xf numFmtId="14" fontId="0" fillId="0" borderId="0" xfId="0" applyNumberFormat="1" applyAlignment="1">
      <alignment horizontal="center" vertical="center"/>
    </xf>
    <xf numFmtId="0" fontId="0" fillId="0" borderId="0" xfId="0" applyAlignment="1">
      <alignment horizontal="left" vertical="center"/>
    </xf>
    <xf numFmtId="0" fontId="0" fillId="0" borderId="0" xfId="0" applyAlignment="1">
      <alignment horizontal="right" vertical="center"/>
    </xf>
    <xf numFmtId="0" fontId="22" fillId="0" borderId="19" xfId="0" applyFont="1" applyBorder="1" applyAlignment="1">
      <alignment horizontal="center" vertical="center"/>
    </xf>
    <xf numFmtId="0" fontId="31" fillId="0" borderId="0" xfId="0" applyFont="1" applyAlignment="1">
      <alignment horizontal="left" vertical="center"/>
    </xf>
    <xf numFmtId="0" fontId="11" fillId="0" borderId="1" xfId="0" applyFont="1" applyBorder="1">
      <alignment vertical="center"/>
    </xf>
    <xf numFmtId="182" fontId="0" fillId="0" borderId="13" xfId="1" applyNumberFormat="1" applyFont="1" applyBorder="1" applyProtection="1">
      <alignment vertical="center"/>
    </xf>
    <xf numFmtId="0" fontId="0" fillId="0" borderId="13" xfId="0" applyBorder="1">
      <alignment vertical="center"/>
    </xf>
    <xf numFmtId="38" fontId="39" fillId="0" borderId="0" xfId="1" applyFont="1" applyBorder="1" applyProtection="1">
      <alignment vertical="center"/>
    </xf>
    <xf numFmtId="38" fontId="0" fillId="0" borderId="0" xfId="1" applyFont="1" applyBorder="1" applyProtection="1">
      <alignment vertical="center"/>
    </xf>
    <xf numFmtId="0" fontId="0" fillId="0" borderId="0" xfId="0" applyAlignment="1">
      <alignment vertical="center" wrapText="1"/>
    </xf>
    <xf numFmtId="182" fontId="0" fillId="0" borderId="0" xfId="0" applyNumberFormat="1">
      <alignment vertical="center"/>
    </xf>
    <xf numFmtId="181" fontId="0" fillId="0" borderId="1" xfId="0" applyNumberFormat="1" applyBorder="1">
      <alignment vertical="center"/>
    </xf>
    <xf numFmtId="192" fontId="22" fillId="0" borderId="0" xfId="0" applyNumberFormat="1" applyFont="1">
      <alignment vertical="center"/>
    </xf>
    <xf numFmtId="192" fontId="30" fillId="0" borderId="0" xfId="0" applyNumberFormat="1" applyFont="1">
      <alignment vertical="center"/>
    </xf>
    <xf numFmtId="0" fontId="11" fillId="0" borderId="0" xfId="0" applyFont="1" applyAlignment="1"/>
    <xf numFmtId="0" fontId="4" fillId="8" borderId="0" xfId="0" applyFont="1" applyFill="1" applyAlignment="1"/>
    <xf numFmtId="0" fontId="0" fillId="7" borderId="1" xfId="0" applyFill="1" applyBorder="1" applyAlignment="1">
      <alignment horizontal="center" vertical="center"/>
    </xf>
    <xf numFmtId="177" fontId="0" fillId="0" borderId="1" xfId="0" applyNumberFormat="1" applyBorder="1">
      <alignment vertical="center"/>
    </xf>
    <xf numFmtId="5" fontId="0" fillId="0" borderId="1" xfId="1" applyNumberFormat="1" applyFont="1" applyFill="1" applyBorder="1" applyProtection="1">
      <alignment vertical="center"/>
    </xf>
    <xf numFmtId="0" fontId="31" fillId="0" borderId="0" xfId="0" applyFont="1">
      <alignment vertical="center"/>
    </xf>
    <xf numFmtId="0" fontId="11" fillId="0" borderId="13" xfId="0" applyFont="1" applyBorder="1" applyAlignment="1">
      <alignment horizontal="center" vertical="center"/>
    </xf>
    <xf numFmtId="38" fontId="0" fillId="0" borderId="0" xfId="0" applyNumberFormat="1">
      <alignment vertical="center"/>
    </xf>
    <xf numFmtId="0" fontId="5" fillId="5" borderId="1" xfId="0" applyFont="1" applyFill="1" applyBorder="1" applyAlignment="1">
      <alignment horizontal="center" vertical="center"/>
    </xf>
    <xf numFmtId="177" fontId="0" fillId="0" borderId="1" xfId="1" applyNumberFormat="1" applyFont="1" applyBorder="1" applyProtection="1">
      <alignment vertical="center"/>
    </xf>
    <xf numFmtId="181" fontId="0" fillId="0" borderId="1" xfId="1" applyNumberFormat="1" applyFont="1" applyFill="1" applyBorder="1" applyProtection="1">
      <alignment vertical="center"/>
    </xf>
    <xf numFmtId="0" fontId="29" fillId="8" borderId="0" xfId="0" applyFont="1" applyFill="1">
      <alignment vertical="center"/>
    </xf>
    <xf numFmtId="0" fontId="30" fillId="0" borderId="0" xfId="0" applyFont="1">
      <alignment vertical="center"/>
    </xf>
    <xf numFmtId="0" fontId="18" fillId="0" borderId="0" xfId="0" applyFont="1" applyAlignment="1">
      <alignment horizontal="center" vertical="center"/>
    </xf>
    <xf numFmtId="0" fontId="11" fillId="0" borderId="1" xfId="0" applyFont="1" applyBorder="1" applyAlignment="1"/>
    <xf numFmtId="38" fontId="0" fillId="0" borderId="1" xfId="0" applyNumberFormat="1" applyBorder="1">
      <alignment vertical="center"/>
    </xf>
    <xf numFmtId="181" fontId="0" fillId="0" borderId="1" xfId="1" applyNumberFormat="1" applyFont="1" applyBorder="1" applyProtection="1">
      <alignment vertical="center"/>
    </xf>
    <xf numFmtId="38" fontId="0" fillId="0" borderId="1" xfId="0" applyNumberFormat="1" applyBorder="1" applyAlignment="1">
      <alignment horizontal="center" vertical="center"/>
    </xf>
    <xf numFmtId="38" fontId="0" fillId="7" borderId="1" xfId="1" applyFont="1" applyFill="1" applyBorder="1" applyAlignment="1" applyProtection="1">
      <alignment horizontal="center" vertical="center"/>
    </xf>
    <xf numFmtId="6" fontId="0" fillId="8" borderId="1" xfId="1" applyNumberFormat="1" applyFont="1" applyFill="1" applyBorder="1" applyProtection="1">
      <alignment vertical="center"/>
    </xf>
    <xf numFmtId="6" fontId="28" fillId="8" borderId="1" xfId="0" applyNumberFormat="1" applyFont="1" applyFill="1" applyBorder="1">
      <alignment vertical="center"/>
    </xf>
    <xf numFmtId="6" fontId="22" fillId="8" borderId="1" xfId="0" applyNumberFormat="1" applyFont="1" applyFill="1" applyBorder="1">
      <alignment vertical="center"/>
    </xf>
    <xf numFmtId="38" fontId="0" fillId="5" borderId="1" xfId="1" applyFont="1" applyFill="1" applyBorder="1" applyAlignment="1" applyProtection="1">
      <alignment horizontal="center" vertical="center"/>
    </xf>
    <xf numFmtId="6" fontId="0" fillId="8" borderId="1" xfId="0" applyNumberFormat="1" applyFill="1" applyBorder="1">
      <alignment vertical="center"/>
    </xf>
    <xf numFmtId="0" fontId="17" fillId="8" borderId="0" xfId="0" applyFont="1" applyFill="1">
      <alignment vertical="center"/>
    </xf>
    <xf numFmtId="189" fontId="0" fillId="0" borderId="0" xfId="0" applyNumberFormat="1">
      <alignment vertical="center"/>
    </xf>
    <xf numFmtId="0" fontId="22" fillId="0" borderId="6" xfId="0" applyFont="1" applyBorder="1">
      <alignment vertical="center"/>
    </xf>
    <xf numFmtId="5" fontId="22" fillId="0" borderId="1" xfId="0" applyNumberFormat="1" applyFont="1" applyBorder="1">
      <alignment vertical="center"/>
    </xf>
    <xf numFmtId="193" fontId="6" fillId="0" borderId="1" xfId="0" applyNumberFormat="1" applyFont="1" applyBorder="1">
      <alignment vertical="center"/>
    </xf>
    <xf numFmtId="191" fontId="22" fillId="0" borderId="1" xfId="0" applyNumberFormat="1" applyFont="1" applyBorder="1">
      <alignment vertical="center"/>
    </xf>
    <xf numFmtId="193" fontId="22" fillId="0" borderId="1" xfId="0" applyNumberFormat="1" applyFont="1" applyBorder="1">
      <alignment vertical="center"/>
    </xf>
    <xf numFmtId="14" fontId="0" fillId="0" borderId="0" xfId="0" applyNumberFormat="1" applyProtection="1">
      <alignment vertical="center"/>
      <protection locked="0"/>
    </xf>
    <xf numFmtId="14" fontId="0" fillId="0" borderId="0" xfId="0" applyNumberFormat="1" applyAlignment="1" applyProtection="1">
      <alignment horizontal="center" vertical="center"/>
      <protection locked="0"/>
    </xf>
    <xf numFmtId="0" fontId="2" fillId="0" borderId="0" xfId="0" applyFont="1" applyProtection="1">
      <alignment vertical="center"/>
      <protection locked="0"/>
    </xf>
    <xf numFmtId="0" fontId="22" fillId="0" borderId="0" xfId="0" applyFont="1" applyAlignment="1" applyProtection="1">
      <alignment horizontal="center" vertical="center"/>
      <protection locked="0"/>
    </xf>
    <xf numFmtId="0" fontId="0" fillId="0" borderId="3" xfId="0" applyBorder="1">
      <alignment vertical="center"/>
    </xf>
    <xf numFmtId="0" fontId="0" fillId="5" borderId="0" xfId="0" applyFill="1">
      <alignment vertical="center"/>
    </xf>
    <xf numFmtId="176" fontId="0" fillId="0" borderId="47" xfId="0" applyNumberFormat="1" applyBorder="1" applyAlignment="1">
      <alignment horizontal="center" vertical="center"/>
    </xf>
    <xf numFmtId="176" fontId="0" fillId="0" borderId="48" xfId="0" applyNumberFormat="1" applyBorder="1" applyAlignment="1">
      <alignment horizontal="center" vertical="center"/>
    </xf>
    <xf numFmtId="182" fontId="4" fillId="0" borderId="0" xfId="0" applyNumberFormat="1" applyFont="1">
      <alignment vertical="center"/>
    </xf>
    <xf numFmtId="0" fontId="22" fillId="0" borderId="45" xfId="0" applyFont="1" applyBorder="1" applyAlignment="1">
      <alignment horizontal="center" vertical="center" wrapText="1"/>
    </xf>
    <xf numFmtId="0" fontId="0" fillId="0" borderId="72" xfId="0" applyBorder="1" applyAlignment="1">
      <alignment horizontal="center" vertical="center"/>
    </xf>
    <xf numFmtId="0" fontId="0" fillId="0" borderId="73" xfId="0" applyBorder="1" applyAlignment="1">
      <alignment horizontal="center" vertical="center"/>
    </xf>
    <xf numFmtId="0" fontId="0" fillId="0" borderId="74" xfId="0" applyBorder="1" applyAlignment="1">
      <alignment horizontal="center" vertical="center"/>
    </xf>
    <xf numFmtId="0" fontId="0" fillId="0" borderId="70" xfId="0" applyBorder="1" applyAlignment="1">
      <alignment horizontal="center" vertical="center"/>
    </xf>
    <xf numFmtId="0" fontId="0" fillId="0" borderId="46" xfId="0" applyBorder="1" applyAlignment="1">
      <alignment horizontal="center" vertical="center" shrinkToFit="1"/>
    </xf>
    <xf numFmtId="176" fontId="0" fillId="0" borderId="67" xfId="0" applyNumberFormat="1" applyBorder="1" applyAlignment="1">
      <alignment horizontal="center" vertical="center"/>
    </xf>
    <xf numFmtId="0" fontId="0" fillId="0" borderId="71" xfId="0" applyBorder="1" applyAlignment="1">
      <alignment horizontal="center" vertical="center"/>
    </xf>
    <xf numFmtId="182" fontId="22" fillId="0" borderId="0" xfId="0" applyNumberFormat="1" applyFont="1">
      <alignment vertical="center"/>
    </xf>
    <xf numFmtId="0" fontId="22" fillId="0" borderId="61" xfId="0" applyFont="1" applyBorder="1" applyAlignment="1">
      <alignment horizontal="center" vertical="center"/>
    </xf>
    <xf numFmtId="0" fontId="22" fillId="0" borderId="45" xfId="0" applyFont="1" applyBorder="1" applyAlignment="1">
      <alignment horizontal="center" vertical="center"/>
    </xf>
    <xf numFmtId="0" fontId="22" fillId="0" borderId="17" xfId="0" applyFont="1" applyBorder="1" applyAlignment="1">
      <alignment horizontal="center" vertical="center" wrapText="1"/>
    </xf>
    <xf numFmtId="0" fontId="0" fillId="0" borderId="69" xfId="0" applyBorder="1" applyAlignment="1">
      <alignment horizontal="center" vertical="center"/>
    </xf>
    <xf numFmtId="0" fontId="22" fillId="0" borderId="61" xfId="0" applyFont="1" applyBorder="1" applyAlignment="1">
      <alignment horizontal="center" vertical="center" wrapText="1"/>
    </xf>
    <xf numFmtId="0" fontId="22" fillId="0" borderId="76" xfId="0" applyFont="1" applyBorder="1" applyAlignment="1">
      <alignment horizontal="center" vertical="center" wrapText="1"/>
    </xf>
    <xf numFmtId="183" fontId="0" fillId="0" borderId="1" xfId="0" applyNumberFormat="1" applyBorder="1" applyProtection="1">
      <alignment vertical="center"/>
      <protection locked="0"/>
    </xf>
    <xf numFmtId="181" fontId="0" fillId="0" borderId="1" xfId="0" applyNumberFormat="1" applyBorder="1" applyProtection="1">
      <alignment vertical="center"/>
      <protection locked="0"/>
    </xf>
    <xf numFmtId="0" fontId="0" fillId="0" borderId="0" xfId="0" applyProtection="1">
      <alignment vertical="center"/>
      <protection locked="0"/>
    </xf>
    <xf numFmtId="0" fontId="0" fillId="0" borderId="50" xfId="0" applyBorder="1" applyProtection="1">
      <alignment vertical="center"/>
      <protection locked="0"/>
    </xf>
    <xf numFmtId="0" fontId="0" fillId="0" borderId="51" xfId="0" applyBorder="1" applyProtection="1">
      <alignment vertical="center"/>
      <protection locked="0"/>
    </xf>
    <xf numFmtId="0" fontId="0" fillId="0" borderId="52" xfId="0" applyBorder="1" applyProtection="1">
      <alignment vertical="center"/>
      <protection locked="0"/>
    </xf>
    <xf numFmtId="0" fontId="0" fillId="0" borderId="29" xfId="0" applyBorder="1" applyProtection="1">
      <alignment vertical="center"/>
      <protection locked="0"/>
    </xf>
    <xf numFmtId="0" fontId="0" fillId="0" borderId="53" xfId="0" applyBorder="1" applyProtection="1">
      <alignment vertical="center"/>
      <protection locked="0"/>
    </xf>
    <xf numFmtId="0" fontId="0" fillId="0" borderId="34" xfId="0" applyBorder="1" applyProtection="1">
      <alignment vertical="center"/>
      <protection locked="0"/>
    </xf>
    <xf numFmtId="0" fontId="0" fillId="0" borderId="54" xfId="0" applyBorder="1" applyProtection="1">
      <alignment vertical="center"/>
      <protection locked="0"/>
    </xf>
    <xf numFmtId="0" fontId="0" fillId="0" borderId="55" xfId="0" applyBorder="1" applyProtection="1">
      <alignment vertical="center"/>
      <protection locked="0"/>
    </xf>
    <xf numFmtId="0" fontId="5" fillId="0" borderId="0" xfId="0" applyFont="1" applyAlignment="1">
      <alignment horizontal="center" vertical="center"/>
    </xf>
    <xf numFmtId="187" fontId="0" fillId="0" borderId="19" xfId="0" applyNumberFormat="1" applyBorder="1" applyAlignment="1">
      <alignment horizontal="center" vertical="center"/>
    </xf>
    <xf numFmtId="0" fontId="0" fillId="0" borderId="18" xfId="0" applyBorder="1" applyAlignment="1">
      <alignment horizontal="center" vertical="center"/>
    </xf>
    <xf numFmtId="0" fontId="73" fillId="0" borderId="0" xfId="0" applyFont="1" applyAlignment="1">
      <alignment horizontal="left" vertical="center"/>
    </xf>
    <xf numFmtId="187" fontId="0" fillId="0" borderId="1" xfId="0" applyNumberFormat="1" applyBorder="1" applyAlignment="1">
      <alignment horizontal="center" vertical="center"/>
    </xf>
    <xf numFmtId="181" fontId="0" fillId="0" borderId="19" xfId="1" applyNumberFormat="1" applyFont="1" applyFill="1" applyBorder="1" applyAlignment="1" applyProtection="1">
      <alignment vertical="center"/>
    </xf>
    <xf numFmtId="181" fontId="0" fillId="0" borderId="19" xfId="1" applyNumberFormat="1" applyFont="1" applyBorder="1" applyAlignment="1" applyProtection="1">
      <alignment vertical="center"/>
    </xf>
    <xf numFmtId="5" fontId="0" fillId="0" borderId="18" xfId="0" applyNumberFormat="1" applyBorder="1">
      <alignment vertical="center"/>
    </xf>
    <xf numFmtId="181" fontId="22" fillId="0" borderId="1" xfId="0" applyNumberFormat="1" applyFont="1" applyBorder="1" applyProtection="1">
      <alignment vertical="center"/>
      <protection hidden="1"/>
    </xf>
    <xf numFmtId="0" fontId="11" fillId="0" borderId="19" xfId="0" applyFont="1" applyBorder="1" applyAlignment="1">
      <alignment vertical="center" wrapText="1"/>
    </xf>
    <xf numFmtId="0" fontId="22" fillId="0" borderId="6" xfId="0" applyFont="1" applyBorder="1" applyAlignment="1">
      <alignment horizontal="center" vertical="center"/>
    </xf>
    <xf numFmtId="0" fontId="30" fillId="0" borderId="1" xfId="0" applyFont="1" applyBorder="1" applyAlignment="1">
      <alignment horizontal="center" vertical="center"/>
    </xf>
    <xf numFmtId="0" fontId="22" fillId="5" borderId="44" xfId="0" applyFont="1" applyFill="1" applyBorder="1" applyAlignment="1">
      <alignment horizontal="center" vertical="center" wrapText="1"/>
    </xf>
    <xf numFmtId="181" fontId="30" fillId="0" borderId="1" xfId="0" applyNumberFormat="1" applyFont="1" applyBorder="1" applyAlignment="1">
      <alignment horizontal="center" vertical="center"/>
    </xf>
    <xf numFmtId="181" fontId="30" fillId="9" borderId="1" xfId="1" applyNumberFormat="1" applyFont="1" applyFill="1" applyBorder="1" applyAlignment="1" applyProtection="1">
      <alignment horizontal="center" vertical="center"/>
    </xf>
    <xf numFmtId="184" fontId="0" fillId="0" borderId="1" xfId="0" applyNumberFormat="1" applyBorder="1">
      <alignment vertical="center"/>
    </xf>
    <xf numFmtId="183" fontId="0" fillId="5" borderId="1" xfId="0" applyNumberFormat="1" applyFill="1" applyBorder="1" applyProtection="1">
      <alignment vertical="center"/>
      <protection locked="0"/>
    </xf>
    <xf numFmtId="185" fontId="0" fillId="5" borderId="1" xfId="0" applyNumberFormat="1" applyFill="1" applyBorder="1" applyProtection="1">
      <alignment vertical="center"/>
      <protection locked="0"/>
    </xf>
    <xf numFmtId="0" fontId="22" fillId="11" borderId="60" xfId="0" applyFont="1" applyFill="1" applyBorder="1" applyAlignment="1">
      <alignment horizontal="center" vertical="center" wrapText="1"/>
    </xf>
    <xf numFmtId="0" fontId="22" fillId="11" borderId="76" xfId="0" applyFont="1" applyFill="1" applyBorder="1" applyAlignment="1">
      <alignment horizontal="center" vertical="center" wrapText="1"/>
    </xf>
    <xf numFmtId="181" fontId="30" fillId="0" borderId="1" xfId="0" applyNumberFormat="1" applyFont="1" applyBorder="1">
      <alignment vertical="center"/>
    </xf>
    <xf numFmtId="181" fontId="22" fillId="0" borderId="1" xfId="0" applyNumberFormat="1" applyFont="1" applyBorder="1">
      <alignment vertical="center"/>
    </xf>
    <xf numFmtId="181" fontId="32" fillId="0" borderId="1" xfId="0" applyNumberFormat="1" applyFont="1" applyBorder="1">
      <alignment vertical="center"/>
    </xf>
    <xf numFmtId="194" fontId="2" fillId="0" borderId="0" xfId="0" applyNumberFormat="1" applyFont="1" applyAlignment="1">
      <alignment horizontal="center" vertical="center"/>
    </xf>
    <xf numFmtId="195" fontId="0" fillId="0" borderId="1" xfId="0" applyNumberFormat="1" applyBorder="1" applyAlignment="1">
      <alignment horizontal="center" vertical="center"/>
    </xf>
    <xf numFmtId="195" fontId="0" fillId="0" borderId="0" xfId="0" applyNumberFormat="1">
      <alignment vertical="center"/>
    </xf>
    <xf numFmtId="195" fontId="0" fillId="0" borderId="1" xfId="0" applyNumberFormat="1" applyBorder="1">
      <alignment vertical="center"/>
    </xf>
    <xf numFmtId="181" fontId="31" fillId="0" borderId="0" xfId="0" applyNumberFormat="1" applyFont="1">
      <alignment vertical="center"/>
    </xf>
    <xf numFmtId="181" fontId="0" fillId="0" borderId="0" xfId="0" applyNumberFormat="1">
      <alignment vertical="center"/>
    </xf>
    <xf numFmtId="5" fontId="0" fillId="0" borderId="1" xfId="0" applyNumberFormat="1" applyBorder="1">
      <alignment vertical="center"/>
    </xf>
    <xf numFmtId="177" fontId="0" fillId="0" borderId="1" xfId="0" applyNumberFormat="1" applyBorder="1" applyProtection="1">
      <alignment vertical="center"/>
      <protection locked="0"/>
    </xf>
    <xf numFmtId="177" fontId="0" fillId="0" borderId="1" xfId="0" applyNumberFormat="1" applyBorder="1" applyAlignment="1">
      <alignment horizontal="right" vertical="center"/>
    </xf>
    <xf numFmtId="181" fontId="0" fillId="0" borderId="1" xfId="0" applyNumberFormat="1" applyBorder="1" applyAlignment="1">
      <alignment horizontal="right" vertical="center"/>
    </xf>
    <xf numFmtId="0" fontId="9" fillId="0" borderId="22" xfId="0" applyFont="1" applyBorder="1" applyAlignment="1" applyProtection="1">
      <alignment horizontal="center" vertical="center"/>
      <protection locked="0"/>
    </xf>
    <xf numFmtId="0" fontId="9" fillId="0" borderId="63" xfId="0" applyFont="1" applyBorder="1" applyAlignment="1" applyProtection="1">
      <alignment horizontal="center" vertical="center"/>
      <protection locked="0"/>
    </xf>
    <xf numFmtId="0" fontId="39" fillId="0" borderId="0" xfId="0" applyFont="1">
      <alignment vertical="center"/>
    </xf>
    <xf numFmtId="0" fontId="39" fillId="0" borderId="0" xfId="0" applyFont="1" applyAlignment="1"/>
    <xf numFmtId="0" fontId="7" fillId="0" borderId="50" xfId="0" applyFont="1" applyBorder="1" applyAlignment="1" applyProtection="1">
      <alignment horizontal="left" vertical="top" wrapText="1"/>
      <protection locked="0"/>
    </xf>
    <xf numFmtId="0" fontId="7" fillId="0" borderId="51" xfId="0" applyFont="1" applyBorder="1" applyAlignment="1" applyProtection="1">
      <alignment horizontal="left" vertical="top"/>
      <protection locked="0"/>
    </xf>
    <xf numFmtId="0" fontId="7" fillId="0" borderId="52" xfId="0" applyFont="1" applyBorder="1" applyAlignment="1" applyProtection="1">
      <alignment horizontal="left" vertical="top"/>
      <protection locked="0"/>
    </xf>
    <xf numFmtId="0" fontId="7" fillId="0" borderId="29" xfId="0" applyFont="1" applyBorder="1" applyAlignment="1" applyProtection="1">
      <alignment horizontal="left" vertical="top" wrapText="1"/>
      <protection locked="0"/>
    </xf>
    <xf numFmtId="0" fontId="7" fillId="0" borderId="0" xfId="0" applyFont="1" applyAlignment="1" applyProtection="1">
      <alignment horizontal="left" vertical="top"/>
      <protection locked="0"/>
    </xf>
    <xf numFmtId="0" fontId="7" fillId="0" borderId="53" xfId="0" applyFont="1" applyBorder="1" applyAlignment="1" applyProtection="1">
      <alignment horizontal="left" vertical="top"/>
      <protection locked="0"/>
    </xf>
    <xf numFmtId="0" fontId="7" fillId="0" borderId="29" xfId="0" applyFont="1" applyBorder="1" applyAlignment="1" applyProtection="1">
      <alignment horizontal="left" vertical="top"/>
      <protection locked="0"/>
    </xf>
    <xf numFmtId="0" fontId="7" fillId="0" borderId="34" xfId="0" applyFont="1" applyBorder="1" applyAlignment="1" applyProtection="1">
      <alignment horizontal="left" vertical="top"/>
      <protection locked="0"/>
    </xf>
    <xf numFmtId="0" fontId="7" fillId="0" borderId="54" xfId="0" applyFont="1" applyBorder="1" applyAlignment="1" applyProtection="1">
      <alignment horizontal="left" vertical="top"/>
      <protection locked="0"/>
    </xf>
    <xf numFmtId="0" fontId="7" fillId="0" borderId="55" xfId="0" applyFont="1" applyBorder="1" applyAlignment="1" applyProtection="1">
      <alignment horizontal="left" vertical="top"/>
      <protection locked="0"/>
    </xf>
    <xf numFmtId="0" fontId="34" fillId="0" borderId="0" xfId="0" applyFont="1">
      <alignment vertical="center"/>
    </xf>
    <xf numFmtId="0" fontId="29" fillId="0" borderId="0" xfId="0" applyFont="1">
      <alignment vertical="center"/>
    </xf>
    <xf numFmtId="0" fontId="34" fillId="0" borderId="0" xfId="0" applyFont="1" applyAlignment="1">
      <alignment vertical="center" wrapText="1"/>
    </xf>
    <xf numFmtId="0" fontId="8" fillId="0" borderId="0" xfId="0" applyFont="1">
      <alignment vertical="center"/>
    </xf>
    <xf numFmtId="0" fontId="44" fillId="0" borderId="0" xfId="0" applyFont="1">
      <alignment vertical="center"/>
    </xf>
    <xf numFmtId="0" fontId="5" fillId="0" borderId="0" xfId="0" applyFont="1" applyAlignment="1">
      <alignment horizontal="left" vertical="center" wrapText="1"/>
    </xf>
    <xf numFmtId="0" fontId="8" fillId="0" borderId="1" xfId="0" applyFont="1" applyBorder="1" applyAlignment="1">
      <alignment horizontal="left" vertical="center"/>
    </xf>
    <xf numFmtId="0" fontId="8" fillId="0" borderId="6" xfId="0" applyFont="1" applyBorder="1" applyProtection="1">
      <alignment vertical="center"/>
      <protection locked="0"/>
    </xf>
    <xf numFmtId="0" fontId="8" fillId="0" borderId="5" xfId="0" applyFont="1" applyBorder="1" applyProtection="1">
      <alignment vertical="center"/>
      <protection locked="0"/>
    </xf>
    <xf numFmtId="0" fontId="8" fillId="0" borderId="2" xfId="0" applyFont="1" applyBorder="1" applyProtection="1">
      <alignment vertical="center"/>
      <protection locked="0"/>
    </xf>
    <xf numFmtId="49" fontId="8" fillId="0" borderId="6" xfId="0" applyNumberFormat="1" applyFont="1" applyBorder="1" applyProtection="1">
      <alignment vertical="center"/>
      <protection locked="0"/>
    </xf>
    <xf numFmtId="49" fontId="8" fillId="0" borderId="5" xfId="0" applyNumberFormat="1" applyFont="1" applyBorder="1" applyProtection="1">
      <alignment vertical="center"/>
      <protection locked="0"/>
    </xf>
    <xf numFmtId="49" fontId="8" fillId="0" borderId="2" xfId="0" applyNumberFormat="1" applyFont="1" applyBorder="1" applyProtection="1">
      <alignment vertical="center"/>
      <protection locked="0"/>
    </xf>
    <xf numFmtId="49" fontId="21" fillId="0" borderId="6" xfId="7" applyNumberFormat="1" applyBorder="1" applyAlignment="1" applyProtection="1">
      <alignment vertical="center"/>
      <protection locked="0"/>
    </xf>
    <xf numFmtId="0" fontId="35" fillId="5" borderId="0" xfId="0" applyFont="1" applyFill="1" applyAlignment="1">
      <alignment horizontal="center" vertical="center"/>
    </xf>
    <xf numFmtId="0" fontId="53" fillId="0" borderId="0" xfId="0" applyFont="1" applyAlignment="1">
      <alignment horizontal="center" vertical="center"/>
    </xf>
    <xf numFmtId="0" fontId="21" fillId="0" borderId="0" xfId="7" applyFill="1" applyBorder="1" applyAlignment="1" applyProtection="1">
      <alignment vertical="center"/>
    </xf>
    <xf numFmtId="0" fontId="4" fillId="0" borderId="6" xfId="0" applyFont="1" applyBorder="1" applyAlignment="1" applyProtection="1">
      <alignment horizontal="center" vertical="center"/>
      <protection locked="0"/>
    </xf>
    <xf numFmtId="0" fontId="4" fillId="0" borderId="5" xfId="0" applyFont="1" applyBorder="1" applyAlignment="1" applyProtection="1">
      <alignment horizontal="center" vertical="center"/>
      <protection locked="0"/>
    </xf>
    <xf numFmtId="0" fontId="4" fillId="0" borderId="2" xfId="0" applyFont="1" applyBorder="1" applyAlignment="1" applyProtection="1">
      <alignment horizontal="center" vertical="center"/>
      <protection locked="0"/>
    </xf>
    <xf numFmtId="49" fontId="21" fillId="0" borderId="6" xfId="7" applyNumberFormat="1" applyBorder="1" applyProtection="1">
      <alignment vertical="center"/>
      <protection locked="0"/>
    </xf>
    <xf numFmtId="0" fontId="42" fillId="0" borderId="0" xfId="0" applyFont="1" applyAlignment="1">
      <alignment horizontal="center" vertical="center"/>
    </xf>
    <xf numFmtId="0" fontId="9" fillId="0" borderId="0" xfId="0" applyFont="1">
      <alignment vertical="center"/>
    </xf>
    <xf numFmtId="0" fontId="70" fillId="0" borderId="50" xfId="0" applyFont="1" applyBorder="1" applyAlignment="1">
      <alignment horizontal="center" vertical="center"/>
    </xf>
    <xf numFmtId="0" fontId="19" fillId="0" borderId="51" xfId="0" applyFont="1" applyBorder="1" applyAlignment="1">
      <alignment horizontal="center" vertical="center"/>
    </xf>
    <xf numFmtId="0" fontId="19" fillId="0" borderId="52" xfId="0" applyFont="1" applyBorder="1" applyAlignment="1">
      <alignment horizontal="center" vertical="center"/>
    </xf>
    <xf numFmtId="0" fontId="19" fillId="0" borderId="34" xfId="0" applyFont="1" applyBorder="1" applyAlignment="1">
      <alignment horizontal="center" vertical="center"/>
    </xf>
    <xf numFmtId="0" fontId="19" fillId="0" borderId="54" xfId="0" applyFont="1" applyBorder="1" applyAlignment="1">
      <alignment horizontal="center" vertical="center"/>
    </xf>
    <xf numFmtId="0" fontId="19" fillId="0" borderId="55" xfId="0" applyFont="1" applyBorder="1" applyAlignment="1">
      <alignment horizontal="center" vertical="center"/>
    </xf>
    <xf numFmtId="0" fontId="69" fillId="0" borderId="0" xfId="0" applyFont="1">
      <alignment vertical="center"/>
    </xf>
    <xf numFmtId="0" fontId="2" fillId="3" borderId="0" xfId="0" applyFont="1" applyFill="1" applyAlignment="1">
      <alignment horizontal="center" vertical="center"/>
    </xf>
    <xf numFmtId="14" fontId="8" fillId="5" borderId="4" xfId="0" applyNumberFormat="1" applyFont="1" applyFill="1" applyBorder="1" applyAlignment="1" applyProtection="1">
      <alignment horizontal="right" vertical="center"/>
      <protection locked="0"/>
    </xf>
    <xf numFmtId="0" fontId="5" fillId="5" borderId="4" xfId="0" applyFont="1" applyFill="1" applyBorder="1" applyAlignment="1" applyProtection="1">
      <alignment horizontal="right" vertical="center"/>
      <protection locked="0"/>
    </xf>
    <xf numFmtId="188" fontId="8" fillId="0" borderId="6" xfId="0" applyNumberFormat="1" applyFont="1" applyBorder="1" applyProtection="1">
      <alignment vertical="center"/>
      <protection locked="0"/>
    </xf>
    <xf numFmtId="188" fontId="8" fillId="0" borderId="5" xfId="0" applyNumberFormat="1" applyFont="1" applyBorder="1" applyProtection="1">
      <alignment vertical="center"/>
      <protection locked="0"/>
    </xf>
    <xf numFmtId="188" fontId="8" fillId="0" borderId="2" xfId="0" applyNumberFormat="1" applyFont="1" applyBorder="1" applyProtection="1">
      <alignment vertical="center"/>
      <protection locked="0"/>
    </xf>
    <xf numFmtId="191" fontId="6" fillId="0" borderId="1" xfId="0" applyNumberFormat="1" applyFont="1" applyBorder="1">
      <alignment vertical="center"/>
    </xf>
    <xf numFmtId="0" fontId="22" fillId="5" borderId="59" xfId="0" applyFont="1" applyFill="1" applyBorder="1" applyAlignment="1">
      <alignment vertical="center" wrapText="1" shrinkToFit="1"/>
    </xf>
    <xf numFmtId="0" fontId="22" fillId="5" borderId="60" xfId="0" applyFont="1" applyFill="1" applyBorder="1" applyAlignment="1">
      <alignment vertical="center" wrapText="1" shrinkToFit="1"/>
    </xf>
    <xf numFmtId="0" fontId="22" fillId="5" borderId="45" xfId="0" applyFont="1" applyFill="1" applyBorder="1" applyAlignment="1">
      <alignment horizontal="center" vertical="center"/>
    </xf>
    <xf numFmtId="0" fontId="22" fillId="5" borderId="35" xfId="0" applyFont="1" applyFill="1" applyBorder="1" applyAlignment="1">
      <alignment horizontal="center" vertical="center"/>
    </xf>
    <xf numFmtId="0" fontId="22" fillId="5" borderId="24" xfId="0" applyFont="1" applyFill="1" applyBorder="1" applyAlignment="1">
      <alignment horizontal="center" vertical="center"/>
    </xf>
    <xf numFmtId="0" fontId="22" fillId="5" borderId="75" xfId="0" applyFont="1" applyFill="1" applyBorder="1" applyAlignment="1">
      <alignment horizontal="center" vertical="center"/>
    </xf>
    <xf numFmtId="0" fontId="22" fillId="5" borderId="23" xfId="0" applyFont="1" applyFill="1" applyBorder="1" applyAlignment="1">
      <alignment horizontal="center" vertical="center"/>
    </xf>
    <xf numFmtId="0" fontId="22" fillId="0" borderId="41" xfId="0" applyFont="1" applyBorder="1" applyAlignment="1">
      <alignment horizontal="center" vertical="center"/>
    </xf>
    <xf numFmtId="0" fontId="22" fillId="0" borderId="43" xfId="0" applyFont="1" applyBorder="1" applyAlignment="1">
      <alignment horizontal="center" vertical="center"/>
    </xf>
    <xf numFmtId="0" fontId="22" fillId="0" borderId="41" xfId="0" applyFont="1" applyBorder="1" applyAlignment="1">
      <alignment horizontal="center" vertical="center" wrapText="1"/>
    </xf>
    <xf numFmtId="0" fontId="22" fillId="0" borderId="43" xfId="0" applyFont="1" applyBorder="1" applyAlignment="1">
      <alignment horizontal="center" vertical="center" wrapText="1"/>
    </xf>
    <xf numFmtId="0" fontId="22" fillId="5" borderId="37" xfId="0" applyFont="1" applyFill="1" applyBorder="1" applyAlignment="1">
      <alignment horizontal="center" vertical="center"/>
    </xf>
    <xf numFmtId="0" fontId="22" fillId="5" borderId="44" xfId="0" applyFont="1" applyFill="1" applyBorder="1" applyAlignment="1">
      <alignment horizontal="center" vertical="center"/>
    </xf>
    <xf numFmtId="0" fontId="22" fillId="0" borderId="37" xfId="0" applyFont="1" applyBorder="1" applyAlignment="1">
      <alignment horizontal="center" vertical="center" wrapText="1"/>
    </xf>
    <xf numFmtId="0" fontId="22" fillId="0" borderId="44" xfId="0" applyFont="1" applyBorder="1" applyAlignment="1">
      <alignment horizontal="center" vertical="center" wrapText="1"/>
    </xf>
    <xf numFmtId="0" fontId="22" fillId="0" borderId="44" xfId="0" applyFont="1" applyBorder="1" applyAlignment="1">
      <alignment horizontal="center" vertical="center"/>
    </xf>
    <xf numFmtId="0" fontId="22" fillId="5" borderId="38" xfId="0" applyFont="1" applyFill="1" applyBorder="1" applyAlignment="1">
      <alignment horizontal="center" vertical="center"/>
    </xf>
    <xf numFmtId="0" fontId="22" fillId="5" borderId="57" xfId="0" applyFont="1" applyFill="1" applyBorder="1" applyAlignment="1">
      <alignment horizontal="center" vertical="center"/>
    </xf>
    <xf numFmtId="0" fontId="5" fillId="0" borderId="1" xfId="0" applyFont="1" applyBorder="1" applyAlignment="1" applyProtection="1">
      <alignment horizontal="center" vertical="center"/>
      <protection hidden="1"/>
    </xf>
    <xf numFmtId="0" fontId="0" fillId="0" borderId="6" xfId="0" applyBorder="1" applyAlignment="1" applyProtection="1">
      <alignment horizontal="center" vertical="center"/>
      <protection hidden="1"/>
    </xf>
    <xf numFmtId="0" fontId="0" fillId="0" borderId="2" xfId="0" applyBorder="1" applyAlignment="1" applyProtection="1">
      <alignment horizontal="center" vertical="center"/>
      <protection hidden="1"/>
    </xf>
    <xf numFmtId="0" fontId="0" fillId="0" borderId="37" xfId="0" applyBorder="1" applyAlignment="1" applyProtection="1">
      <alignment horizontal="center" vertical="center" wrapText="1" shrinkToFit="1"/>
      <protection locked="0"/>
    </xf>
    <xf numFmtId="0" fontId="0" fillId="0" borderId="44" xfId="0" applyBorder="1" applyAlignment="1" applyProtection="1">
      <alignment horizontal="center" vertical="center" wrapText="1" shrinkToFit="1"/>
      <protection locked="0"/>
    </xf>
    <xf numFmtId="0" fontId="0" fillId="12" borderId="1" xfId="0" applyFill="1" applyBorder="1" applyAlignment="1" applyProtection="1">
      <alignment horizontal="center" vertical="center"/>
      <protection hidden="1"/>
    </xf>
    <xf numFmtId="0" fontId="0" fillId="0" borderId="38" xfId="0" applyBorder="1" applyAlignment="1" applyProtection="1">
      <alignment horizontal="center" vertical="center" wrapText="1" shrinkToFit="1"/>
      <protection locked="0"/>
    </xf>
    <xf numFmtId="0" fontId="0" fillId="0" borderId="45" xfId="0" applyBorder="1" applyAlignment="1" applyProtection="1">
      <alignment horizontal="center" vertical="center" wrapText="1" shrinkToFit="1"/>
      <protection locked="0"/>
    </xf>
    <xf numFmtId="0" fontId="0" fillId="0" borderId="59" xfId="0" applyBorder="1" applyAlignment="1" applyProtection="1">
      <alignment horizontal="center" vertical="center" wrapText="1" shrinkToFit="1"/>
      <protection locked="0"/>
    </xf>
    <xf numFmtId="0" fontId="0" fillId="0" borderId="60" xfId="0" applyBorder="1" applyAlignment="1" applyProtection="1">
      <alignment horizontal="center" vertical="center" wrapText="1" shrinkToFit="1"/>
      <protection locked="0"/>
    </xf>
    <xf numFmtId="0" fontId="0" fillId="0" borderId="57" xfId="0" applyBorder="1" applyAlignment="1">
      <alignment horizontal="center" vertical="center" wrapText="1" shrinkToFit="1"/>
    </xf>
    <xf numFmtId="0" fontId="0" fillId="0" borderId="35" xfId="0" applyBorder="1" applyAlignment="1">
      <alignment horizontal="center" vertical="center" wrapText="1" shrinkToFit="1"/>
    </xf>
    <xf numFmtId="0" fontId="0" fillId="0" borderId="1" xfId="0" applyBorder="1" applyAlignment="1" applyProtection="1">
      <alignment horizontal="center" vertical="center"/>
      <protection hidden="1"/>
    </xf>
    <xf numFmtId="0" fontId="5" fillId="0" borderId="1" xfId="0" applyFont="1" applyBorder="1" applyAlignment="1" applyProtection="1">
      <alignment horizontal="center" vertical="center" shrinkToFit="1"/>
      <protection hidden="1"/>
    </xf>
    <xf numFmtId="0" fontId="22" fillId="5" borderId="37" xfId="0" applyFont="1" applyFill="1" applyBorder="1" applyAlignment="1">
      <alignment horizontal="center" vertical="center" wrapText="1"/>
    </xf>
    <xf numFmtId="0" fontId="22" fillId="5" borderId="44" xfId="0" applyFont="1" applyFill="1" applyBorder="1" applyAlignment="1">
      <alignment horizontal="center" vertical="center" wrapText="1"/>
    </xf>
    <xf numFmtId="0" fontId="0" fillId="0" borderId="0" xfId="0" applyAlignment="1">
      <alignment horizontal="center" vertical="center"/>
    </xf>
    <xf numFmtId="0" fontId="5" fillId="0" borderId="0" xfId="0" applyFont="1" applyAlignment="1">
      <alignment horizontal="center" vertical="center"/>
    </xf>
    <xf numFmtId="0" fontId="5" fillId="0" borderId="0" xfId="0" applyFont="1" applyAlignment="1">
      <alignment horizontal="center" vertical="center" shrinkToFit="1"/>
    </xf>
    <xf numFmtId="0" fontId="0" fillId="0" borderId="41" xfId="0" applyBorder="1" applyAlignment="1">
      <alignment horizontal="center" vertical="center"/>
    </xf>
    <xf numFmtId="0" fontId="0" fillId="0" borderId="43" xfId="0" applyBorder="1" applyAlignment="1">
      <alignment horizontal="center" vertical="center"/>
    </xf>
    <xf numFmtId="0" fontId="6" fillId="0" borderId="41" xfId="0" applyFont="1" applyBorder="1" applyAlignment="1">
      <alignment horizontal="center" vertical="center" wrapText="1"/>
    </xf>
    <xf numFmtId="0" fontId="6" fillId="0" borderId="43" xfId="0" applyFont="1" applyBorder="1" applyAlignment="1">
      <alignment horizontal="center" vertical="center" wrapText="1"/>
    </xf>
    <xf numFmtId="5" fontId="0" fillId="12" borderId="1" xfId="0" applyNumberFormat="1" applyFill="1" applyBorder="1" applyAlignment="1" applyProtection="1">
      <alignment horizontal="center" vertical="center"/>
      <protection hidden="1"/>
    </xf>
    <xf numFmtId="0" fontId="40" fillId="13" borderId="1" xfId="0" applyFont="1" applyFill="1" applyBorder="1" applyAlignment="1" applyProtection="1">
      <alignment horizontal="center" vertical="center"/>
      <protection hidden="1"/>
    </xf>
    <xf numFmtId="0" fontId="74" fillId="13" borderId="1" xfId="0" applyFont="1" applyFill="1" applyBorder="1" applyAlignment="1" applyProtection="1">
      <alignment horizontal="center" vertical="center"/>
      <protection hidden="1"/>
    </xf>
    <xf numFmtId="0" fontId="6" fillId="12" borderId="18" xfId="0" applyFont="1" applyFill="1" applyBorder="1" applyAlignment="1" applyProtection="1">
      <alignment horizontal="center" vertical="center" wrapText="1"/>
      <protection hidden="1"/>
    </xf>
    <xf numFmtId="0" fontId="6" fillId="12" borderId="1" xfId="0" applyFont="1" applyFill="1" applyBorder="1" applyAlignment="1" applyProtection="1">
      <alignment horizontal="center" vertical="center"/>
      <protection hidden="1"/>
    </xf>
    <xf numFmtId="0" fontId="22" fillId="12" borderId="18" xfId="0" applyFont="1" applyFill="1" applyBorder="1" applyAlignment="1" applyProtection="1">
      <alignment horizontal="center" vertical="center" wrapText="1"/>
      <protection hidden="1"/>
    </xf>
    <xf numFmtId="0" fontId="22" fillId="12" borderId="1" xfId="0" applyFont="1" applyFill="1" applyBorder="1" applyAlignment="1" applyProtection="1">
      <alignment horizontal="center" vertical="center"/>
      <protection hidden="1"/>
    </xf>
    <xf numFmtId="0" fontId="72" fillId="0" borderId="54" xfId="0" applyFont="1" applyBorder="1" applyAlignment="1">
      <alignment vertical="center" wrapText="1"/>
    </xf>
    <xf numFmtId="0" fontId="22" fillId="12" borderId="18" xfId="0" applyFont="1" applyFill="1" applyBorder="1" applyAlignment="1" applyProtection="1">
      <alignment horizontal="center" vertical="center"/>
      <protection hidden="1"/>
    </xf>
    <xf numFmtId="0" fontId="22" fillId="12" borderId="1" xfId="0" applyFont="1" applyFill="1" applyBorder="1" applyAlignment="1" applyProtection="1">
      <alignment horizontal="center" vertical="center" wrapText="1"/>
      <protection hidden="1"/>
    </xf>
    <xf numFmtId="0" fontId="22" fillId="5" borderId="61" xfId="0" applyFont="1" applyFill="1" applyBorder="1" applyAlignment="1">
      <alignment horizontal="center" vertical="center"/>
    </xf>
    <xf numFmtId="0" fontId="22" fillId="5" borderId="64" xfId="0" applyFont="1" applyFill="1" applyBorder="1" applyAlignment="1">
      <alignment horizontal="center" vertical="center"/>
    </xf>
    <xf numFmtId="0" fontId="22" fillId="5" borderId="32" xfId="0" applyFont="1" applyFill="1" applyBorder="1" applyAlignment="1">
      <alignment horizontal="center" vertical="center"/>
    </xf>
    <xf numFmtId="0" fontId="5" fillId="0" borderId="6" xfId="0" applyFont="1" applyBorder="1" applyAlignment="1" applyProtection="1">
      <alignment horizontal="center" vertical="center"/>
      <protection hidden="1"/>
    </xf>
    <xf numFmtId="0" fontId="5" fillId="0" borderId="2" xfId="0" applyFont="1" applyBorder="1" applyAlignment="1" applyProtection="1">
      <alignment horizontal="center" vertical="center"/>
      <protection hidden="1"/>
    </xf>
    <xf numFmtId="0" fontId="0" fillId="0" borderId="0" xfId="0" applyAlignment="1" applyProtection="1">
      <alignment horizontal="right" vertical="center"/>
      <protection locked="0"/>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8"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8" xfId="0"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4" xfId="0" applyBorder="1" applyAlignment="1">
      <alignment horizontal="center" vertical="center"/>
    </xf>
    <xf numFmtId="0" fontId="0" fillId="0" borderId="3" xfId="0" applyBorder="1" applyAlignment="1">
      <alignment horizontal="center" vertical="center"/>
    </xf>
    <xf numFmtId="14" fontId="0" fillId="0" borderId="1" xfId="0" applyNumberFormat="1" applyBorder="1" applyAlignment="1">
      <alignment horizontal="center" vertical="center"/>
    </xf>
    <xf numFmtId="14" fontId="0" fillId="0" borderId="6" xfId="0" applyNumberFormat="1" applyBorder="1" applyAlignment="1">
      <alignment horizontal="center" vertical="center"/>
    </xf>
    <xf numFmtId="0" fontId="7" fillId="0" borderId="4" xfId="0" applyFont="1" applyBorder="1" applyAlignment="1">
      <alignment horizontal="center" vertical="center" shrinkToFit="1"/>
    </xf>
    <xf numFmtId="0" fontId="7" fillId="0" borderId="0" xfId="0" applyFont="1" applyAlignment="1">
      <alignment horizontal="center" vertical="center"/>
    </xf>
    <xf numFmtId="0" fontId="22" fillId="0" borderId="6" xfId="0" applyFont="1" applyBorder="1" applyAlignment="1">
      <alignment horizontal="center" vertical="center"/>
    </xf>
    <xf numFmtId="0" fontId="22" fillId="0" borderId="2" xfId="0" applyFont="1" applyBorder="1" applyAlignment="1">
      <alignment horizontal="center" vertical="center"/>
    </xf>
    <xf numFmtId="38" fontId="37" fillId="0" borderId="6" xfId="0" applyNumberFormat="1" applyFont="1" applyBorder="1" applyAlignment="1">
      <alignment horizontal="center" vertical="center" shrinkToFit="1"/>
    </xf>
    <xf numFmtId="38" fontId="37" fillId="0" borderId="2" xfId="0" applyNumberFormat="1" applyFont="1" applyBorder="1" applyAlignment="1">
      <alignment horizontal="center" vertical="center" shrinkToFit="1"/>
    </xf>
    <xf numFmtId="0" fontId="11" fillId="0" borderId="1" xfId="0" applyFont="1" applyBorder="1">
      <alignment vertical="center"/>
    </xf>
    <xf numFmtId="0" fontId="0" fillId="0" borderId="6" xfId="0" applyBorder="1" applyAlignment="1">
      <alignment horizontal="center" vertical="center"/>
    </xf>
    <xf numFmtId="0" fontId="0" fillId="0" borderId="2" xfId="0" applyBorder="1" applyAlignment="1">
      <alignment horizontal="center" vertical="center"/>
    </xf>
    <xf numFmtId="0" fontId="11" fillId="0" borderId="13" xfId="0" applyFont="1" applyBorder="1" applyAlignment="1">
      <alignment horizontal="center" vertical="center"/>
    </xf>
    <xf numFmtId="0" fontId="11" fillId="0" borderId="0" xfId="0" applyFont="1" applyAlignment="1">
      <alignment horizontal="center" vertical="center"/>
    </xf>
    <xf numFmtId="0" fontId="11" fillId="0" borderId="4" xfId="0" applyFont="1" applyBorder="1" applyAlignment="1">
      <alignment horizontal="center" vertical="center"/>
    </xf>
    <xf numFmtId="0" fontId="11" fillId="0" borderId="12" xfId="0" applyFont="1" applyBorder="1">
      <alignment vertical="center"/>
    </xf>
    <xf numFmtId="0" fontId="11" fillId="0" borderId="9" xfId="0" applyFont="1" applyBorder="1">
      <alignment vertical="center"/>
    </xf>
    <xf numFmtId="0" fontId="9" fillId="8" borderId="12" xfId="0" applyFont="1" applyFill="1" applyBorder="1">
      <alignment vertical="center"/>
    </xf>
    <xf numFmtId="0" fontId="9" fillId="8" borderId="9" xfId="0" applyFont="1" applyFill="1" applyBorder="1">
      <alignment vertical="center"/>
    </xf>
    <xf numFmtId="38" fontId="37" fillId="0" borderId="5" xfId="0" applyNumberFormat="1" applyFont="1" applyBorder="1" applyAlignment="1">
      <alignment horizontal="center" vertical="center" shrinkToFit="1"/>
    </xf>
    <xf numFmtId="0" fontId="11" fillId="0" borderId="19" xfId="0" applyFont="1" applyBorder="1" applyAlignment="1">
      <alignment horizontal="center" vertical="center"/>
    </xf>
    <xf numFmtId="0" fontId="11" fillId="0" borderId="20" xfId="0" applyFont="1" applyBorder="1" applyAlignment="1">
      <alignment horizontal="center" vertical="center"/>
    </xf>
    <xf numFmtId="0" fontId="11" fillId="0" borderId="18" xfId="0" applyFont="1" applyBorder="1" applyAlignment="1">
      <alignment horizontal="center" vertical="center"/>
    </xf>
    <xf numFmtId="0" fontId="8" fillId="0" borderId="1" xfId="0" applyFont="1" applyBorder="1" applyAlignment="1" applyProtection="1">
      <alignment horizontal="left" vertical="center" shrinkToFit="1"/>
      <protection locked="0"/>
    </xf>
    <xf numFmtId="0" fontId="21" fillId="0" borderId="1" xfId="7" applyBorder="1" applyAlignment="1" applyProtection="1">
      <alignment horizontal="left" vertical="center" shrinkToFit="1"/>
      <protection locked="0"/>
    </xf>
    <xf numFmtId="0" fontId="29" fillId="0" borderId="1" xfId="0" applyFont="1" applyBorder="1" applyAlignment="1" applyProtection="1">
      <alignment horizontal="left" vertical="center" shrinkToFit="1"/>
      <protection locked="0"/>
    </xf>
    <xf numFmtId="0" fontId="70" fillId="0" borderId="12" xfId="0" applyFont="1" applyBorder="1" applyAlignment="1">
      <alignment horizontal="center" vertical="center" wrapText="1"/>
    </xf>
    <xf numFmtId="0" fontId="70" fillId="0" borderId="13" xfId="0" applyFont="1" applyBorder="1" applyAlignment="1">
      <alignment horizontal="center" vertical="center" wrapText="1"/>
    </xf>
    <xf numFmtId="0" fontId="70" fillId="0" borderId="14" xfId="0" applyFont="1" applyBorder="1" applyAlignment="1">
      <alignment horizontal="center" vertical="center" wrapText="1"/>
    </xf>
    <xf numFmtId="0" fontId="70" fillId="0" borderId="9" xfId="0" applyFont="1" applyBorder="1" applyAlignment="1">
      <alignment horizontal="center" vertical="center" wrapText="1"/>
    </xf>
    <xf numFmtId="0" fontId="70" fillId="0" borderId="4" xfId="0" applyFont="1" applyBorder="1" applyAlignment="1">
      <alignment horizontal="center" vertical="center" wrapText="1"/>
    </xf>
    <xf numFmtId="0" fontId="70" fillId="0" borderId="3" xfId="0" applyFont="1" applyBorder="1" applyAlignment="1">
      <alignment horizontal="center" vertical="center" wrapText="1"/>
    </xf>
    <xf numFmtId="0" fontId="7" fillId="0" borderId="12" xfId="0" applyFont="1" applyBorder="1" applyProtection="1">
      <alignment vertical="center"/>
      <protection locked="0"/>
    </xf>
    <xf numFmtId="0" fontId="7" fillId="0" borderId="13" xfId="0" applyFont="1" applyBorder="1" applyProtection="1">
      <alignment vertical="center"/>
      <protection locked="0"/>
    </xf>
    <xf numFmtId="0" fontId="7" fillId="0" borderId="14" xfId="0" applyFont="1" applyBorder="1" applyProtection="1">
      <alignment vertical="center"/>
      <protection locked="0"/>
    </xf>
    <xf numFmtId="0" fontId="7" fillId="0" borderId="9" xfId="0" applyFont="1" applyBorder="1" applyProtection="1">
      <alignment vertical="center"/>
      <protection locked="0"/>
    </xf>
    <xf numFmtId="0" fontId="7" fillId="0" borderId="4" xfId="0" applyFont="1" applyBorder="1" applyProtection="1">
      <alignment vertical="center"/>
      <protection locked="0"/>
    </xf>
    <xf numFmtId="0" fontId="7" fillId="0" borderId="3" xfId="0" applyFont="1" applyBorder="1" applyProtection="1">
      <alignment vertical="center"/>
      <protection locked="0"/>
    </xf>
    <xf numFmtId="0" fontId="9" fillId="0" borderId="0" xfId="0" applyFont="1" applyAlignment="1">
      <alignment horizontal="left" vertical="center" wrapText="1"/>
    </xf>
    <xf numFmtId="0" fontId="68" fillId="0" borderId="0" xfId="0" applyFont="1">
      <alignment vertical="center"/>
    </xf>
    <xf numFmtId="0" fontId="22" fillId="0" borderId="12" xfId="0" applyFont="1" applyBorder="1" applyAlignment="1" applyProtection="1">
      <alignment vertical="top" wrapText="1"/>
      <protection locked="0"/>
    </xf>
    <xf numFmtId="0" fontId="22" fillId="0" borderId="13" xfId="0" applyFont="1" applyBorder="1" applyAlignment="1" applyProtection="1">
      <alignment vertical="top"/>
      <protection locked="0"/>
    </xf>
    <xf numFmtId="0" fontId="22" fillId="0" borderId="14" xfId="0" applyFont="1" applyBorder="1" applyAlignment="1" applyProtection="1">
      <alignment vertical="top"/>
      <protection locked="0"/>
    </xf>
    <xf numFmtId="0" fontId="22" fillId="0" borderId="8" xfId="0" applyFont="1" applyBorder="1" applyAlignment="1" applyProtection="1">
      <alignment vertical="top"/>
      <protection locked="0"/>
    </xf>
    <xf numFmtId="0" fontId="22" fillId="0" borderId="0" xfId="0" applyFont="1" applyAlignment="1" applyProtection="1">
      <alignment vertical="top"/>
      <protection locked="0"/>
    </xf>
    <xf numFmtId="0" fontId="22" fillId="0" borderId="10" xfId="0" applyFont="1" applyBorder="1" applyAlignment="1" applyProtection="1">
      <alignment vertical="top"/>
      <protection locked="0"/>
    </xf>
    <xf numFmtId="0" fontId="22" fillId="0" borderId="9" xfId="0" applyFont="1" applyBorder="1" applyAlignment="1" applyProtection="1">
      <alignment vertical="top"/>
      <protection locked="0"/>
    </xf>
    <xf numFmtId="0" fontId="22" fillId="0" borderId="4" xfId="0" applyFont="1" applyBorder="1" applyAlignment="1" applyProtection="1">
      <alignment vertical="top"/>
      <protection locked="0"/>
    </xf>
    <xf numFmtId="0" fontId="22" fillId="0" borderId="3" xfId="0" applyFont="1" applyBorder="1" applyAlignment="1" applyProtection="1">
      <alignment vertical="top"/>
      <protection locked="0"/>
    </xf>
    <xf numFmtId="0" fontId="8" fillId="0" borderId="6" xfId="0" applyFont="1" applyBorder="1">
      <alignment vertical="center"/>
    </xf>
    <xf numFmtId="0" fontId="8" fillId="0" borderId="5" xfId="0" applyFont="1" applyBorder="1">
      <alignment vertical="center"/>
    </xf>
    <xf numFmtId="0" fontId="8" fillId="0" borderId="2" xfId="0" applyFont="1" applyBorder="1">
      <alignment vertical="center"/>
    </xf>
    <xf numFmtId="0" fontId="8" fillId="0" borderId="9" xfId="0" applyFont="1" applyBorder="1">
      <alignment vertical="center"/>
    </xf>
    <xf numFmtId="0" fontId="8" fillId="0" borderId="4" xfId="0" applyFont="1" applyBorder="1">
      <alignment vertical="center"/>
    </xf>
    <xf numFmtId="0" fontId="34" fillId="0" borderId="6" xfId="7" applyNumberFormat="1" applyFont="1" applyBorder="1" applyAlignment="1" applyProtection="1">
      <alignment vertical="center"/>
      <protection locked="0"/>
    </xf>
    <xf numFmtId="0" fontId="34" fillId="0" borderId="5" xfId="0" applyFont="1" applyBorder="1" applyProtection="1">
      <alignment vertical="center"/>
      <protection locked="0"/>
    </xf>
    <xf numFmtId="0" fontId="34" fillId="0" borderId="2" xfId="0" applyFont="1" applyBorder="1" applyProtection="1">
      <alignment vertical="center"/>
      <protection locked="0"/>
    </xf>
    <xf numFmtId="0" fontId="23" fillId="0" borderId="6" xfId="0" applyFont="1" applyBorder="1" applyAlignment="1" applyProtection="1">
      <alignment horizontal="center" vertical="center"/>
      <protection locked="0"/>
    </xf>
    <xf numFmtId="0" fontId="23" fillId="0" borderId="5" xfId="0" applyFont="1" applyBorder="1" applyAlignment="1" applyProtection="1">
      <alignment horizontal="center" vertical="center"/>
      <protection locked="0"/>
    </xf>
    <xf numFmtId="0" fontId="23" fillId="0" borderId="2" xfId="0" applyFont="1" applyBorder="1" applyAlignment="1" applyProtection="1">
      <alignment horizontal="center" vertical="center"/>
      <protection locked="0"/>
    </xf>
    <xf numFmtId="188" fontId="8" fillId="0" borderId="6" xfId="0" applyNumberFormat="1" applyFont="1" applyBorder="1">
      <alignment vertical="center"/>
    </xf>
    <xf numFmtId="188" fontId="8" fillId="0" borderId="5" xfId="0" applyNumberFormat="1" applyFont="1" applyBorder="1">
      <alignment vertical="center"/>
    </xf>
    <xf numFmtId="188" fontId="8" fillId="0" borderId="2" xfId="0" applyNumberFormat="1" applyFont="1" applyBorder="1">
      <alignment vertical="center"/>
    </xf>
    <xf numFmtId="0" fontId="8" fillId="0" borderId="1" xfId="0" applyFont="1" applyBorder="1">
      <alignment vertical="center"/>
    </xf>
    <xf numFmtId="14" fontId="8" fillId="11" borderId="4" xfId="0" applyNumberFormat="1" applyFont="1" applyFill="1" applyBorder="1" applyAlignment="1" applyProtection="1">
      <alignment horizontal="right" vertical="center"/>
      <protection locked="0"/>
    </xf>
    <xf numFmtId="0" fontId="5" fillId="11" borderId="4" xfId="0" applyFont="1" applyFill="1" applyBorder="1" applyAlignment="1" applyProtection="1">
      <alignment horizontal="right" vertical="center"/>
      <protection locked="0"/>
    </xf>
    <xf numFmtId="0" fontId="35" fillId="11" borderId="0" xfId="0" applyFont="1" applyFill="1" applyAlignment="1">
      <alignment horizontal="center" vertical="center"/>
    </xf>
    <xf numFmtId="0" fontId="69" fillId="0" borderId="0" xfId="0" applyFont="1" applyAlignment="1">
      <alignment horizontal="center" vertical="center"/>
    </xf>
    <xf numFmtId="0" fontId="0" fillId="0" borderId="37" xfId="0" applyBorder="1" applyAlignment="1">
      <alignment horizontal="center" vertical="center" wrapText="1"/>
    </xf>
    <xf numFmtId="0" fontId="0" fillId="0" borderId="20" xfId="0" applyBorder="1" applyAlignment="1">
      <alignment horizontal="center" vertical="center" wrapText="1"/>
    </xf>
    <xf numFmtId="0" fontId="0" fillId="0" borderId="44" xfId="0" applyBorder="1" applyAlignment="1">
      <alignment horizontal="center" vertical="center" wrapText="1"/>
    </xf>
    <xf numFmtId="0" fontId="0" fillId="0" borderId="37"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0" fillId="0" borderId="44" xfId="0" applyBorder="1" applyAlignment="1" applyProtection="1">
      <alignment horizontal="center" vertical="center" wrapText="1"/>
      <protection locked="0"/>
    </xf>
    <xf numFmtId="190" fontId="0" fillId="0" borderId="37" xfId="0" applyNumberFormat="1" applyBorder="1" applyAlignment="1" applyProtection="1">
      <alignment horizontal="center" vertical="center"/>
      <protection locked="0"/>
    </xf>
    <xf numFmtId="190" fontId="0" fillId="0" borderId="20" xfId="0" applyNumberFormat="1" applyBorder="1" applyAlignment="1" applyProtection="1">
      <alignment horizontal="center" vertical="center"/>
      <protection locked="0"/>
    </xf>
    <xf numFmtId="190" fontId="0" fillId="0" borderId="44" xfId="0" applyNumberFormat="1" applyBorder="1" applyAlignment="1" applyProtection="1">
      <alignment horizontal="center" vertical="center"/>
      <protection locked="0"/>
    </xf>
    <xf numFmtId="177" fontId="5" fillId="0" borderId="38" xfId="0" applyNumberFormat="1" applyFont="1" applyBorder="1" applyAlignment="1">
      <alignment horizontal="center" vertical="center"/>
    </xf>
    <xf numFmtId="177" fontId="5" fillId="0" borderId="8" xfId="0" applyNumberFormat="1" applyFont="1" applyBorder="1" applyAlignment="1">
      <alignment horizontal="center" vertical="center"/>
    </xf>
    <xf numFmtId="177" fontId="5" fillId="0" borderId="45" xfId="0" applyNumberFormat="1" applyFont="1" applyBorder="1" applyAlignment="1">
      <alignment horizontal="center" vertical="center"/>
    </xf>
    <xf numFmtId="177" fontId="5" fillId="0" borderId="57" xfId="0" applyNumberFormat="1" applyFont="1" applyBorder="1" applyAlignment="1">
      <alignment horizontal="center" vertical="center"/>
    </xf>
    <xf numFmtId="177" fontId="5" fillId="0" borderId="10" xfId="0" applyNumberFormat="1" applyFont="1" applyBorder="1" applyAlignment="1">
      <alignment horizontal="center" vertical="center"/>
    </xf>
    <xf numFmtId="177" fontId="5" fillId="0" borderId="35" xfId="0" applyNumberFormat="1" applyFont="1" applyBorder="1" applyAlignment="1">
      <alignment horizontal="center" vertical="center"/>
    </xf>
    <xf numFmtId="182" fontId="5" fillId="0" borderId="37" xfId="0" applyNumberFormat="1" applyFont="1" applyBorder="1" applyAlignment="1" applyProtection="1">
      <alignment horizontal="center" vertical="center"/>
      <protection locked="0"/>
    </xf>
    <xf numFmtId="182" fontId="5" fillId="0" borderId="20" xfId="0" applyNumberFormat="1" applyFont="1" applyBorder="1" applyAlignment="1" applyProtection="1">
      <alignment horizontal="center" vertical="center"/>
      <protection locked="0"/>
    </xf>
    <xf numFmtId="182" fontId="5" fillId="0" borderId="44" xfId="0" applyNumberFormat="1" applyFont="1" applyBorder="1" applyAlignment="1" applyProtection="1">
      <alignment horizontal="center" vertical="center"/>
      <protection locked="0"/>
    </xf>
    <xf numFmtId="176" fontId="5" fillId="0" borderId="37" xfId="0" applyNumberFormat="1" applyFont="1" applyBorder="1" applyAlignment="1" applyProtection="1">
      <alignment horizontal="center" vertical="center"/>
      <protection locked="0"/>
    </xf>
    <xf numFmtId="176" fontId="5" fillId="0" borderId="20" xfId="0" applyNumberFormat="1" applyFont="1" applyBorder="1" applyAlignment="1" applyProtection="1">
      <alignment horizontal="center" vertical="center"/>
      <protection locked="0"/>
    </xf>
    <xf numFmtId="176" fontId="5" fillId="0" borderId="44" xfId="0" applyNumberFormat="1" applyFont="1" applyBorder="1" applyAlignment="1" applyProtection="1">
      <alignment horizontal="center" vertical="center"/>
      <protection locked="0"/>
    </xf>
    <xf numFmtId="0" fontId="22" fillId="0" borderId="36" xfId="0" applyFont="1" applyBorder="1" applyAlignment="1">
      <alignment horizontal="center" vertical="center"/>
    </xf>
    <xf numFmtId="0" fontId="0" fillId="0" borderId="37" xfId="0" applyBorder="1" applyAlignment="1">
      <alignment horizontal="center" vertical="center"/>
    </xf>
    <xf numFmtId="0" fontId="0" fillId="0" borderId="44" xfId="0" applyBorder="1" applyAlignment="1">
      <alignment horizontal="center" vertical="center"/>
    </xf>
    <xf numFmtId="182" fontId="0" fillId="0" borderId="37" xfId="0" applyNumberFormat="1" applyBorder="1" applyAlignment="1">
      <alignment horizontal="center" vertical="center" wrapText="1" shrinkToFit="1"/>
    </xf>
    <xf numFmtId="182" fontId="0" fillId="0" borderId="20" xfId="0" applyNumberFormat="1" applyBorder="1" applyAlignment="1">
      <alignment horizontal="center" vertical="center" wrapText="1" shrinkToFit="1"/>
    </xf>
    <xf numFmtId="182" fontId="0" fillId="0" borderId="44" xfId="0" applyNumberFormat="1" applyBorder="1" applyAlignment="1">
      <alignment horizontal="center" vertical="center" wrapText="1" shrinkToFit="1"/>
    </xf>
    <xf numFmtId="0" fontId="0" fillId="0" borderId="37"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0" borderId="44" xfId="0" applyBorder="1" applyAlignment="1" applyProtection="1">
      <alignment horizontal="center" vertical="center"/>
      <protection locked="0"/>
    </xf>
    <xf numFmtId="182" fontId="0" fillId="0" borderId="37" xfId="0" applyNumberFormat="1" applyBorder="1" applyAlignment="1">
      <alignment horizontal="center" vertical="center"/>
    </xf>
    <xf numFmtId="182" fontId="0" fillId="0" borderId="20" xfId="0" applyNumberFormat="1" applyBorder="1" applyAlignment="1">
      <alignment horizontal="center" vertical="center"/>
    </xf>
    <xf numFmtId="182" fontId="0" fillId="0" borderId="44" xfId="0" applyNumberFormat="1" applyBorder="1" applyAlignment="1">
      <alignment horizontal="center" vertical="center"/>
    </xf>
    <xf numFmtId="14" fontId="0" fillId="0" borderId="37" xfId="0" applyNumberFormat="1" applyBorder="1" applyAlignment="1" applyProtection="1">
      <alignment horizontal="center" vertical="center"/>
      <protection locked="0"/>
    </xf>
    <xf numFmtId="14" fontId="0" fillId="0" borderId="20" xfId="0" applyNumberFormat="1" applyBorder="1" applyAlignment="1" applyProtection="1">
      <alignment horizontal="center" vertical="center"/>
      <protection locked="0"/>
    </xf>
    <xf numFmtId="14" fontId="0" fillId="0" borderId="44" xfId="0" applyNumberFormat="1" applyBorder="1" applyAlignment="1" applyProtection="1">
      <alignment horizontal="center" vertical="center"/>
      <protection locked="0"/>
    </xf>
    <xf numFmtId="0" fontId="22" fillId="0" borderId="1" xfId="0" applyFont="1" applyBorder="1">
      <alignment vertical="center"/>
    </xf>
    <xf numFmtId="191" fontId="22" fillId="0" borderId="1" xfId="0" applyNumberFormat="1" applyFont="1" applyBorder="1">
      <alignment vertical="center"/>
    </xf>
    <xf numFmtId="0" fontId="32" fillId="11" borderId="44" xfId="0" applyFont="1" applyFill="1" applyBorder="1" applyAlignment="1">
      <alignment horizontal="center" vertical="center" wrapText="1"/>
    </xf>
    <xf numFmtId="0" fontId="22" fillId="11" borderId="61" xfId="0" applyFont="1" applyFill="1" applyBorder="1" applyAlignment="1">
      <alignment horizontal="center" vertical="center"/>
    </xf>
    <xf numFmtId="0" fontId="22" fillId="11" borderId="32" xfId="0" applyFont="1" applyFill="1" applyBorder="1" applyAlignment="1">
      <alignment horizontal="center" vertical="center"/>
    </xf>
    <xf numFmtId="0" fontId="22" fillId="11" borderId="45" xfId="0" applyFont="1" applyFill="1" applyBorder="1" applyAlignment="1">
      <alignment horizontal="center" vertical="center"/>
    </xf>
    <xf numFmtId="0" fontId="22" fillId="11" borderId="54" xfId="0" applyFont="1" applyFill="1" applyBorder="1" applyAlignment="1">
      <alignment horizontal="center" vertical="center"/>
    </xf>
    <xf numFmtId="0" fontId="22" fillId="11" borderId="55" xfId="0" applyFont="1" applyFill="1" applyBorder="1" applyAlignment="1">
      <alignment horizontal="center" vertical="center"/>
    </xf>
    <xf numFmtId="0" fontId="22" fillId="0" borderId="38" xfId="0" applyFont="1" applyBorder="1" applyAlignment="1">
      <alignment horizontal="center" vertical="center" wrapText="1"/>
    </xf>
    <xf numFmtId="0" fontId="22" fillId="0" borderId="45" xfId="0" applyFont="1" applyBorder="1" applyAlignment="1">
      <alignment horizontal="center" vertical="center" wrapText="1"/>
    </xf>
    <xf numFmtId="0" fontId="22" fillId="0" borderId="57" xfId="0" applyFont="1" applyBorder="1" applyAlignment="1">
      <alignment horizontal="center" vertical="center" wrapText="1"/>
    </xf>
    <xf numFmtId="0" fontId="22" fillId="0" borderId="35" xfId="0" applyFont="1" applyBorder="1" applyAlignment="1">
      <alignment horizontal="center" vertical="center" wrapText="1"/>
    </xf>
    <xf numFmtId="0" fontId="32" fillId="11" borderId="37" xfId="0" applyFont="1" applyFill="1" applyBorder="1" applyAlignment="1">
      <alignment horizontal="center" vertical="center" wrapText="1"/>
    </xf>
    <xf numFmtId="0" fontId="22" fillId="11" borderId="37" xfId="0" applyFont="1" applyFill="1" applyBorder="1" applyAlignment="1">
      <alignment horizontal="center" vertical="center" wrapText="1"/>
    </xf>
    <xf numFmtId="0" fontId="22" fillId="11" borderId="44" xfId="0" applyFont="1" applyFill="1" applyBorder="1" applyAlignment="1">
      <alignment horizontal="center" vertical="center" wrapText="1"/>
    </xf>
    <xf numFmtId="0" fontId="22" fillId="11" borderId="37" xfId="0" applyFont="1" applyFill="1" applyBorder="1" applyAlignment="1">
      <alignment horizontal="center" vertical="top" wrapText="1"/>
    </xf>
    <xf numFmtId="0" fontId="22" fillId="11" borderId="44" xfId="0" applyFont="1" applyFill="1" applyBorder="1" applyAlignment="1">
      <alignment horizontal="center" vertical="top" wrapText="1"/>
    </xf>
    <xf numFmtId="0" fontId="22" fillId="11" borderId="37" xfId="0" applyFont="1" applyFill="1" applyBorder="1" applyAlignment="1">
      <alignment horizontal="center" vertical="center"/>
    </xf>
    <xf numFmtId="0" fontId="22" fillId="11" borderId="44" xfId="0" applyFont="1" applyFill="1" applyBorder="1" applyAlignment="1">
      <alignment horizontal="center" vertical="center"/>
    </xf>
    <xf numFmtId="0" fontId="22" fillId="0" borderId="37" xfId="0" applyFont="1" applyBorder="1" applyAlignment="1">
      <alignment horizontal="center" vertical="center"/>
    </xf>
    <xf numFmtId="0" fontId="32" fillId="0" borderId="37" xfId="0" applyFont="1" applyBorder="1" applyAlignment="1">
      <alignment horizontal="center" vertical="center" wrapText="1"/>
    </xf>
    <xf numFmtId="0" fontId="32" fillId="0" borderId="44" xfId="0" applyFont="1" applyBorder="1" applyAlignment="1">
      <alignment horizontal="center" vertical="center" wrapText="1"/>
    </xf>
    <xf numFmtId="0" fontId="42" fillId="0" borderId="54" xfId="0" applyFont="1" applyBorder="1" applyAlignment="1">
      <alignment vertical="center" wrapText="1"/>
    </xf>
    <xf numFmtId="0" fontId="22" fillId="11" borderId="64" xfId="0" applyFont="1" applyFill="1" applyBorder="1" applyAlignment="1">
      <alignment horizontal="center" vertical="center"/>
    </xf>
    <xf numFmtId="0" fontId="22" fillId="11" borderId="65" xfId="0" applyFont="1" applyFill="1" applyBorder="1" applyAlignment="1">
      <alignment horizontal="center" vertical="center"/>
    </xf>
    <xf numFmtId="0" fontId="22" fillId="11" borderId="35" xfId="0" applyFont="1" applyFill="1" applyBorder="1" applyAlignment="1">
      <alignment horizontal="center" vertical="center"/>
    </xf>
    <xf numFmtId="0" fontId="32" fillId="11" borderId="56" xfId="0" applyFont="1" applyFill="1" applyBorder="1" applyAlignment="1">
      <alignment horizontal="center" vertical="center" wrapText="1"/>
    </xf>
    <xf numFmtId="0" fontId="8" fillId="0" borderId="54" xfId="0" applyFont="1" applyBorder="1" applyAlignment="1">
      <alignment horizontal="right" vertical="center"/>
    </xf>
    <xf numFmtId="0" fontId="64" fillId="0" borderId="1" xfId="0" applyFont="1" applyBorder="1" applyAlignment="1" applyProtection="1">
      <alignment horizontal="center" vertical="center" shrinkToFit="1"/>
      <protection locked="0"/>
    </xf>
    <xf numFmtId="0" fontId="66" fillId="0" borderId="1" xfId="0" applyFont="1" applyBorder="1" applyAlignment="1" applyProtection="1">
      <alignment horizontal="center" vertical="center" shrinkToFit="1"/>
      <protection locked="0"/>
    </xf>
    <xf numFmtId="0" fontId="61" fillId="5" borderId="6" xfId="0" applyFont="1" applyFill="1" applyBorder="1" applyAlignment="1" applyProtection="1">
      <alignment vertical="center" shrinkToFit="1"/>
      <protection locked="0"/>
    </xf>
    <xf numFmtId="0" fontId="61" fillId="5" borderId="2" xfId="0" applyFont="1" applyFill="1" applyBorder="1" applyAlignment="1" applyProtection="1">
      <alignment vertical="center" shrinkToFit="1"/>
      <protection locked="0"/>
    </xf>
    <xf numFmtId="0" fontId="66" fillId="0" borderId="6" xfId="0" applyFont="1" applyBorder="1" applyAlignment="1">
      <alignment vertical="center" shrinkToFit="1"/>
    </xf>
    <xf numFmtId="0" fontId="66" fillId="0" borderId="2" xfId="0" applyFont="1" applyBorder="1" applyAlignment="1">
      <alignment vertical="center" shrinkToFit="1"/>
    </xf>
    <xf numFmtId="0" fontId="66" fillId="0" borderId="6" xfId="0" applyFont="1" applyBorder="1" applyAlignment="1" applyProtection="1">
      <alignment vertical="center" shrinkToFit="1"/>
      <protection locked="0"/>
    </xf>
    <xf numFmtId="0" fontId="66" fillId="0" borderId="2" xfId="0" applyFont="1" applyBorder="1" applyAlignment="1" applyProtection="1">
      <alignment vertical="center" shrinkToFit="1"/>
      <protection locked="0"/>
    </xf>
    <xf numFmtId="0" fontId="61" fillId="0" borderId="6" xfId="0" applyFont="1" applyBorder="1">
      <alignment vertical="center"/>
    </xf>
    <xf numFmtId="0" fontId="61" fillId="0" borderId="2" xfId="0" applyFont="1" applyBorder="1">
      <alignment vertical="center"/>
    </xf>
    <xf numFmtId="0" fontId="62" fillId="0" borderId="6" xfId="0" applyFont="1" applyBorder="1" applyAlignment="1" applyProtection="1">
      <alignment horizontal="center" vertical="center" shrinkToFit="1"/>
      <protection locked="0"/>
    </xf>
    <xf numFmtId="0" fontId="62" fillId="0" borderId="2" xfId="0" applyFont="1" applyBorder="1" applyAlignment="1" applyProtection="1">
      <alignment horizontal="center" vertical="center" shrinkToFit="1"/>
      <protection locked="0"/>
    </xf>
    <xf numFmtId="0" fontId="61" fillId="0" borderId="6" xfId="0" applyFont="1" applyBorder="1" applyAlignment="1" applyProtection="1">
      <alignment vertical="center" shrinkToFit="1"/>
      <protection locked="0"/>
    </xf>
    <xf numFmtId="0" fontId="61" fillId="0" borderId="2" xfId="0" applyFont="1" applyBorder="1" applyAlignment="1" applyProtection="1">
      <alignment vertical="center" shrinkToFit="1"/>
      <protection locked="0"/>
    </xf>
    <xf numFmtId="0" fontId="57" fillId="4" borderId="0" xfId="0" applyFont="1" applyFill="1" applyAlignment="1">
      <alignment horizontal="center" vertical="center"/>
    </xf>
    <xf numFmtId="0" fontId="61" fillId="0" borderId="12" xfId="0" applyFont="1" applyBorder="1" applyAlignment="1" applyProtection="1">
      <alignment horizontal="left" vertical="top"/>
      <protection locked="0"/>
    </xf>
    <xf numFmtId="0" fontId="61" fillId="0" borderId="13" xfId="0" applyFont="1" applyBorder="1" applyAlignment="1" applyProtection="1">
      <alignment horizontal="left" vertical="top"/>
      <protection locked="0"/>
    </xf>
    <xf numFmtId="0" fontId="61" fillId="0" borderId="14" xfId="0" applyFont="1" applyBorder="1" applyAlignment="1" applyProtection="1">
      <alignment horizontal="left" vertical="top"/>
      <protection locked="0"/>
    </xf>
    <xf numFmtId="0" fontId="61" fillId="0" borderId="8" xfId="0" applyFont="1" applyBorder="1" applyAlignment="1" applyProtection="1">
      <alignment horizontal="left" vertical="top"/>
      <protection locked="0"/>
    </xf>
    <xf numFmtId="0" fontId="61" fillId="0" borderId="0" xfId="0" applyFont="1" applyAlignment="1" applyProtection="1">
      <alignment horizontal="left" vertical="top"/>
      <protection locked="0"/>
    </xf>
    <xf numFmtId="0" fontId="61" fillId="0" borderId="10" xfId="0" applyFont="1" applyBorder="1" applyAlignment="1" applyProtection="1">
      <alignment horizontal="left" vertical="top"/>
      <protection locked="0"/>
    </xf>
    <xf numFmtId="0" fontId="61" fillId="0" borderId="9" xfId="0" applyFont="1" applyBorder="1" applyAlignment="1" applyProtection="1">
      <alignment horizontal="left" vertical="top"/>
      <protection locked="0"/>
    </xf>
    <xf numFmtId="0" fontId="61" fillId="0" borderId="4" xfId="0" applyFont="1" applyBorder="1" applyAlignment="1" applyProtection="1">
      <alignment horizontal="left" vertical="top"/>
      <protection locked="0"/>
    </xf>
    <xf numFmtId="0" fontId="61" fillId="0" borderId="3" xfId="0" applyFont="1" applyBorder="1" applyAlignment="1" applyProtection="1">
      <alignment horizontal="left" vertical="top"/>
      <protection locked="0"/>
    </xf>
    <xf numFmtId="0" fontId="66" fillId="0" borderId="1" xfId="0" applyFont="1" applyBorder="1" applyAlignment="1" applyProtection="1">
      <alignment horizontal="left" vertical="center" shrinkToFit="1"/>
      <protection locked="0"/>
    </xf>
    <xf numFmtId="0" fontId="64" fillId="0" borderId="1" xfId="0" applyFont="1" applyBorder="1" applyAlignment="1" applyProtection="1">
      <alignment horizontal="left" vertical="center" shrinkToFit="1"/>
      <protection locked="0"/>
    </xf>
    <xf numFmtId="0" fontId="62" fillId="0" borderId="1" xfId="0" applyFont="1" applyBorder="1" applyAlignment="1" applyProtection="1">
      <alignment horizontal="left" vertical="center" shrinkToFit="1"/>
      <protection locked="0"/>
    </xf>
    <xf numFmtId="14" fontId="64" fillId="0" borderId="1" xfId="0" applyNumberFormat="1" applyFont="1" applyBorder="1" applyAlignment="1" applyProtection="1">
      <alignment horizontal="left" vertical="center" shrinkToFit="1"/>
      <protection locked="0"/>
    </xf>
    <xf numFmtId="0" fontId="76" fillId="0" borderId="12" xfId="0" applyFont="1" applyBorder="1" applyAlignment="1">
      <alignment horizontal="center" vertical="center"/>
    </xf>
    <xf numFmtId="0" fontId="75" fillId="0" borderId="13" xfId="0" applyFont="1" applyBorder="1" applyAlignment="1">
      <alignment horizontal="center" vertical="center"/>
    </xf>
    <xf numFmtId="0" fontId="75" fillId="0" borderId="14" xfId="0" applyFont="1" applyBorder="1" applyAlignment="1">
      <alignment horizontal="center" vertical="center"/>
    </xf>
    <xf numFmtId="0" fontId="75" fillId="0" borderId="9" xfId="0" applyFont="1" applyBorder="1" applyAlignment="1">
      <alignment horizontal="center" vertical="center"/>
    </xf>
    <xf numFmtId="0" fontId="75" fillId="0" borderId="4" xfId="0" applyFont="1" applyBorder="1" applyAlignment="1">
      <alignment horizontal="center" vertical="center"/>
    </xf>
    <xf numFmtId="0" fontId="75" fillId="0" borderId="3" xfId="0" applyFont="1" applyBorder="1" applyAlignment="1">
      <alignment horizontal="center" vertical="center"/>
    </xf>
    <xf numFmtId="0" fontId="61" fillId="0" borderId="12" xfId="0" applyFont="1" applyBorder="1" applyAlignment="1" applyProtection="1">
      <alignment vertical="center" shrinkToFit="1"/>
      <protection locked="0"/>
    </xf>
    <xf numFmtId="0" fontId="61" fillId="0" borderId="14" xfId="0" applyFont="1" applyBorder="1" applyAlignment="1" applyProtection="1">
      <alignment vertical="center" shrinkToFit="1"/>
      <protection locked="0"/>
    </xf>
    <xf numFmtId="0" fontId="61" fillId="0" borderId="9" xfId="0" applyFont="1" applyBorder="1" applyAlignment="1" applyProtection="1">
      <alignment vertical="center" shrinkToFit="1"/>
      <protection locked="0"/>
    </xf>
    <xf numFmtId="0" fontId="61" fillId="0" borderId="3" xfId="0" applyFont="1" applyBorder="1" applyAlignment="1" applyProtection="1">
      <alignment vertical="center" shrinkToFit="1"/>
      <protection locked="0"/>
    </xf>
    <xf numFmtId="0" fontId="22" fillId="0" borderId="37" xfId="0" applyFont="1" applyBorder="1" applyAlignment="1" applyProtection="1">
      <alignment horizontal="center" vertical="center"/>
      <protection locked="0"/>
    </xf>
    <xf numFmtId="0" fontId="22" fillId="0" borderId="20" xfId="0" applyFont="1" applyBorder="1" applyAlignment="1" applyProtection="1">
      <alignment horizontal="center" vertical="center"/>
      <protection locked="0"/>
    </xf>
    <xf numFmtId="0" fontId="22" fillId="0" borderId="44" xfId="0" applyFont="1" applyBorder="1" applyAlignment="1" applyProtection="1">
      <alignment horizontal="center" vertical="center"/>
      <protection locked="0"/>
    </xf>
    <xf numFmtId="176" fontId="5" fillId="0" borderId="37" xfId="0" applyNumberFormat="1" applyFont="1" applyBorder="1" applyAlignment="1">
      <alignment horizontal="center" vertical="center"/>
    </xf>
    <xf numFmtId="176" fontId="5" fillId="0" borderId="20" xfId="0" applyNumberFormat="1" applyFont="1" applyBorder="1" applyAlignment="1">
      <alignment horizontal="center" vertical="center"/>
    </xf>
    <xf numFmtId="176" fontId="5" fillId="0" borderId="44" xfId="0" applyNumberFormat="1" applyFont="1" applyBorder="1" applyAlignment="1">
      <alignment horizontal="center" vertical="center"/>
    </xf>
    <xf numFmtId="190" fontId="0" fillId="0" borderId="37" xfId="0" applyNumberFormat="1" applyBorder="1" applyAlignment="1">
      <alignment horizontal="center" vertical="center"/>
    </xf>
    <xf numFmtId="190" fontId="0" fillId="0" borderId="20" xfId="0" applyNumberFormat="1" applyBorder="1" applyAlignment="1">
      <alignment horizontal="center" vertical="center"/>
    </xf>
    <xf numFmtId="190" fontId="0" fillId="0" borderId="44" xfId="0" applyNumberFormat="1" applyBorder="1" applyAlignment="1">
      <alignment horizontal="center" vertical="center"/>
    </xf>
    <xf numFmtId="177" fontId="5" fillId="0" borderId="37" xfId="0" applyNumberFormat="1" applyFont="1" applyBorder="1" applyAlignment="1" applyProtection="1">
      <alignment horizontal="center" vertical="center"/>
      <protection locked="0"/>
    </xf>
    <xf numFmtId="177" fontId="5" fillId="0" borderId="20" xfId="0" applyNumberFormat="1" applyFont="1" applyBorder="1" applyAlignment="1" applyProtection="1">
      <alignment horizontal="center" vertical="center"/>
      <protection locked="0"/>
    </xf>
    <xf numFmtId="177" fontId="5" fillId="0" borderId="44" xfId="0" applyNumberFormat="1" applyFont="1" applyBorder="1" applyAlignment="1" applyProtection="1">
      <alignment horizontal="center" vertical="center"/>
      <protection locked="0"/>
    </xf>
    <xf numFmtId="0" fontId="32" fillId="0" borderId="56" xfId="0" applyFont="1" applyBorder="1" applyAlignment="1">
      <alignment horizontal="center" vertical="center"/>
    </xf>
    <xf numFmtId="0" fontId="32" fillId="0" borderId="45" xfId="0" applyFont="1" applyBorder="1" applyAlignment="1">
      <alignment horizontal="center" vertical="center"/>
    </xf>
    <xf numFmtId="0" fontId="32" fillId="0" borderId="54" xfId="0" applyFont="1" applyBorder="1" applyAlignment="1">
      <alignment horizontal="center" vertical="center"/>
    </xf>
    <xf numFmtId="0" fontId="32" fillId="0" borderId="55" xfId="0" applyFont="1" applyBorder="1" applyAlignment="1">
      <alignment horizontal="center" vertical="center"/>
    </xf>
    <xf numFmtId="0" fontId="32" fillId="0" borderId="44" xfId="0" applyFont="1" applyBorder="1" applyAlignment="1">
      <alignment horizontal="center" vertical="center"/>
    </xf>
    <xf numFmtId="0" fontId="32" fillId="0" borderId="38" xfId="0" applyFont="1" applyBorder="1" applyAlignment="1">
      <alignment horizontal="center" vertical="center" wrapText="1"/>
    </xf>
    <xf numFmtId="0" fontId="32" fillId="0" borderId="45" xfId="0" applyFont="1" applyBorder="1" applyAlignment="1">
      <alignment horizontal="center" vertical="center" wrapText="1"/>
    </xf>
    <xf numFmtId="0" fontId="32" fillId="0" borderId="57" xfId="0" applyFont="1" applyBorder="1" applyAlignment="1">
      <alignment horizontal="center" vertical="center" wrapText="1"/>
    </xf>
    <xf numFmtId="0" fontId="32" fillId="0" borderId="35" xfId="0" applyFont="1" applyBorder="1" applyAlignment="1">
      <alignment horizontal="center" vertical="center" wrapText="1"/>
    </xf>
    <xf numFmtId="0" fontId="32" fillId="0" borderId="37" xfId="0" applyFont="1" applyBorder="1" applyAlignment="1">
      <alignment horizontal="center" vertical="top" wrapText="1"/>
    </xf>
    <xf numFmtId="0" fontId="32" fillId="0" borderId="44" xfId="0" applyFont="1" applyBorder="1" applyAlignment="1">
      <alignment horizontal="center" vertical="top" wrapText="1"/>
    </xf>
    <xf numFmtId="0" fontId="32" fillId="0" borderId="37" xfId="0" applyFont="1" applyBorder="1" applyAlignment="1">
      <alignment horizontal="center" vertical="center"/>
    </xf>
    <xf numFmtId="0" fontId="32" fillId="0" borderId="41" xfId="0" applyFont="1" applyBorder="1" applyAlignment="1">
      <alignment horizontal="center" vertical="center"/>
    </xf>
    <xf numFmtId="0" fontId="32" fillId="0" borderId="43" xfId="0" applyFont="1" applyBorder="1" applyAlignment="1">
      <alignment horizontal="center" vertical="center"/>
    </xf>
    <xf numFmtId="0" fontId="32" fillId="0" borderId="56" xfId="0" applyFont="1" applyBorder="1" applyAlignment="1">
      <alignment horizontal="center" vertical="center" wrapText="1"/>
    </xf>
    <xf numFmtId="0" fontId="32" fillId="0" borderId="61" xfId="0" applyFont="1" applyBorder="1" applyAlignment="1">
      <alignment horizontal="center" vertical="center"/>
    </xf>
    <xf numFmtId="0" fontId="32" fillId="0" borderId="64" xfId="0" applyFont="1" applyBorder="1" applyAlignment="1">
      <alignment horizontal="center" vertical="center"/>
    </xf>
    <xf numFmtId="0" fontId="32" fillId="0" borderId="65" xfId="0" applyFont="1" applyBorder="1" applyAlignment="1">
      <alignment horizontal="center" vertical="center"/>
    </xf>
    <xf numFmtId="14" fontId="6" fillId="0" borderId="0" xfId="0" applyNumberFormat="1" applyFont="1" applyProtection="1">
      <alignment vertical="center"/>
      <protection locked="0"/>
    </xf>
    <xf numFmtId="0" fontId="6" fillId="0" borderId="0" xfId="0" applyFont="1" applyProtection="1">
      <alignment vertical="center"/>
      <protection locked="0"/>
    </xf>
    <xf numFmtId="182" fontId="22" fillId="2" borderId="6" xfId="0" applyNumberFormat="1" applyFont="1" applyFill="1" applyBorder="1">
      <alignment vertical="center"/>
    </xf>
    <xf numFmtId="182" fontId="22" fillId="2" borderId="5" xfId="0" applyNumberFormat="1" applyFont="1" applyFill="1" applyBorder="1">
      <alignment vertical="center"/>
    </xf>
    <xf numFmtId="182" fontId="22" fillId="2" borderId="2" xfId="0" applyNumberFormat="1" applyFont="1" applyFill="1" applyBorder="1">
      <alignment vertical="center"/>
    </xf>
    <xf numFmtId="0" fontId="22" fillId="2" borderId="6" xfId="0" applyFont="1" applyFill="1" applyBorder="1" applyAlignment="1">
      <alignment horizontal="left" vertical="center"/>
    </xf>
    <xf numFmtId="0" fontId="22" fillId="2" borderId="5" xfId="0" applyFont="1" applyFill="1" applyBorder="1" applyAlignment="1">
      <alignment horizontal="left" vertical="center"/>
    </xf>
    <xf numFmtId="0" fontId="22" fillId="2" borderId="2" xfId="0" applyFont="1" applyFill="1" applyBorder="1" applyAlignment="1">
      <alignment horizontal="left" vertical="center"/>
    </xf>
    <xf numFmtId="0" fontId="4" fillId="0" borderId="1" xfId="0" applyFont="1" applyBorder="1" applyAlignment="1" applyProtection="1">
      <alignment horizontal="center" vertical="center" shrinkToFit="1"/>
      <protection locked="0"/>
    </xf>
    <xf numFmtId="0" fontId="22" fillId="0" borderId="0" xfId="0" applyFont="1" applyAlignment="1">
      <alignment horizontal="center" vertical="center"/>
    </xf>
    <xf numFmtId="179" fontId="8" fillId="0" borderId="4" xfId="0" applyNumberFormat="1" applyFont="1" applyBorder="1" applyAlignment="1">
      <alignment horizontal="center" vertical="center"/>
    </xf>
    <xf numFmtId="180" fontId="8" fillId="2" borderId="6" xfId="0" applyNumberFormat="1" applyFont="1" applyFill="1" applyBorder="1" applyAlignment="1">
      <alignment horizontal="center" vertical="center"/>
    </xf>
    <xf numFmtId="180" fontId="8" fillId="2" borderId="5" xfId="0" applyNumberFormat="1" applyFont="1" applyFill="1" applyBorder="1" applyAlignment="1">
      <alignment horizontal="center" vertical="center"/>
    </xf>
    <xf numFmtId="180" fontId="8" fillId="2" borderId="2" xfId="0" applyNumberFormat="1" applyFont="1" applyFill="1" applyBorder="1" applyAlignment="1">
      <alignment horizontal="center" vertical="center"/>
    </xf>
    <xf numFmtId="0" fontId="22" fillId="0" borderId="0" xfId="0" applyFont="1" applyAlignment="1">
      <alignment horizontal="right" vertical="center"/>
    </xf>
    <xf numFmtId="0" fontId="6" fillId="0" borderId="1" xfId="0" applyFont="1" applyBorder="1">
      <alignment vertical="center"/>
    </xf>
    <xf numFmtId="0" fontId="8" fillId="2" borderId="1" xfId="0" applyFont="1" applyFill="1" applyBorder="1" applyAlignment="1">
      <alignment horizontal="left" vertical="center"/>
    </xf>
    <xf numFmtId="182" fontId="8" fillId="2" borderId="1" xfId="0" applyNumberFormat="1" applyFont="1" applyFill="1" applyBorder="1" applyAlignment="1">
      <alignment horizontal="left" vertical="center"/>
    </xf>
    <xf numFmtId="0" fontId="11" fillId="0" borderId="12" xfId="0" applyFont="1" applyBorder="1" applyAlignment="1" applyProtection="1">
      <alignment horizontal="left" vertical="top" wrapText="1"/>
      <protection locked="0"/>
    </xf>
    <xf numFmtId="0" fontId="15" fillId="0" borderId="13" xfId="0" applyFont="1" applyBorder="1" applyAlignment="1" applyProtection="1">
      <alignment horizontal="left" vertical="top"/>
      <protection locked="0"/>
    </xf>
    <xf numFmtId="0" fontId="15" fillId="0" borderId="14" xfId="0" applyFont="1" applyBorder="1" applyAlignment="1" applyProtection="1">
      <alignment horizontal="left" vertical="top"/>
      <protection locked="0"/>
    </xf>
    <xf numFmtId="0" fontId="15" fillId="0" borderId="8" xfId="0" applyFont="1" applyBorder="1" applyAlignment="1" applyProtection="1">
      <alignment horizontal="left" vertical="top"/>
      <protection locked="0"/>
    </xf>
    <xf numFmtId="0" fontId="15" fillId="0" borderId="0" xfId="0" applyFont="1" applyAlignment="1" applyProtection="1">
      <alignment horizontal="left" vertical="top"/>
      <protection locked="0"/>
    </xf>
    <xf numFmtId="0" fontId="15" fillId="0" borderId="10" xfId="0" applyFont="1" applyBorder="1" applyAlignment="1" applyProtection="1">
      <alignment horizontal="left" vertical="top"/>
      <protection locked="0"/>
    </xf>
    <xf numFmtId="0" fontId="15" fillId="0" borderId="9" xfId="0" applyFont="1" applyBorder="1" applyAlignment="1" applyProtection="1">
      <alignment horizontal="left" vertical="top"/>
      <protection locked="0"/>
    </xf>
    <xf numFmtId="0" fontId="15" fillId="0" borderId="4" xfId="0" applyFont="1" applyBorder="1" applyAlignment="1" applyProtection="1">
      <alignment horizontal="left" vertical="top"/>
      <protection locked="0"/>
    </xf>
    <xf numFmtId="0" fontId="15" fillId="0" borderId="3" xfId="0" applyFont="1" applyBorder="1" applyAlignment="1" applyProtection="1">
      <alignment horizontal="left" vertical="top"/>
      <protection locked="0"/>
    </xf>
    <xf numFmtId="0" fontId="70" fillId="0" borderId="12" xfId="0" applyFont="1" applyBorder="1" applyAlignment="1">
      <alignment horizontal="center" vertical="center"/>
    </xf>
    <xf numFmtId="0" fontId="70" fillId="0" borderId="13" xfId="0" applyFont="1" applyBorder="1" applyAlignment="1">
      <alignment horizontal="center" vertical="center"/>
    </xf>
    <xf numFmtId="0" fontId="70" fillId="0" borderId="14" xfId="0" applyFont="1" applyBorder="1" applyAlignment="1">
      <alignment horizontal="center" vertical="center"/>
    </xf>
    <xf numFmtId="0" fontId="70" fillId="0" borderId="9" xfId="0" applyFont="1" applyBorder="1" applyAlignment="1">
      <alignment horizontal="center" vertical="center"/>
    </xf>
    <xf numFmtId="0" fontId="70" fillId="0" borderId="4" xfId="0" applyFont="1" applyBorder="1" applyAlignment="1">
      <alignment horizontal="center" vertical="center"/>
    </xf>
    <xf numFmtId="0" fontId="70" fillId="0" borderId="3" xfId="0" applyFont="1" applyBorder="1" applyAlignment="1">
      <alignment horizontal="center" vertical="center"/>
    </xf>
    <xf numFmtId="0" fontId="9" fillId="0" borderId="0" xfId="0" applyFont="1" applyAlignment="1">
      <alignment vertical="center" wrapText="1"/>
    </xf>
    <xf numFmtId="182" fontId="8" fillId="0" borderId="0" xfId="0" applyNumberFormat="1" applyFont="1" applyAlignment="1">
      <alignment horizontal="center" vertical="center" shrinkToFit="1"/>
    </xf>
    <xf numFmtId="0" fontId="6" fillId="0" borderId="0" xfId="0" applyFont="1">
      <alignment vertical="center"/>
    </xf>
    <xf numFmtId="0" fontId="8" fillId="0" borderId="0" xfId="0" applyFont="1" applyAlignment="1">
      <alignment horizontal="left" vertical="center"/>
    </xf>
    <xf numFmtId="182" fontId="5" fillId="0" borderId="37" xfId="0" applyNumberFormat="1" applyFont="1" applyBorder="1" applyAlignment="1">
      <alignment horizontal="center" vertical="center"/>
    </xf>
    <xf numFmtId="182" fontId="5" fillId="0" borderId="20" xfId="0" applyNumberFormat="1" applyFont="1" applyBorder="1" applyAlignment="1">
      <alignment horizontal="center" vertical="center"/>
    </xf>
    <xf numFmtId="182" fontId="5" fillId="0" borderId="44" xfId="0" applyNumberFormat="1" applyFont="1" applyBorder="1" applyAlignment="1">
      <alignment horizontal="center" vertical="center"/>
    </xf>
    <xf numFmtId="14" fontId="0" fillId="0" borderId="37" xfId="0" applyNumberFormat="1" applyBorder="1" applyAlignment="1">
      <alignment horizontal="center" vertical="center"/>
    </xf>
    <xf numFmtId="14" fontId="0" fillId="0" borderId="20" xfId="0" applyNumberFormat="1" applyBorder="1" applyAlignment="1">
      <alignment horizontal="center" vertical="center"/>
    </xf>
    <xf numFmtId="14" fontId="0" fillId="0" borderId="44" xfId="0" applyNumberFormat="1" applyBorder="1" applyAlignment="1">
      <alignment horizontal="center" vertical="center"/>
    </xf>
    <xf numFmtId="0" fontId="22" fillId="0" borderId="56" xfId="0" applyFont="1" applyBorder="1" applyAlignment="1">
      <alignment horizontal="center" vertical="center"/>
    </xf>
    <xf numFmtId="0" fontId="22" fillId="0" borderId="45"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182" fontId="4" fillId="0" borderId="54" xfId="0" applyNumberFormat="1" applyFont="1" applyBorder="1" applyAlignment="1">
      <alignment horizontal="center" vertical="center"/>
    </xf>
    <xf numFmtId="0" fontId="22" fillId="0" borderId="61" xfId="0" applyFont="1" applyBorder="1" applyAlignment="1">
      <alignment horizontal="center" vertical="center"/>
    </xf>
    <xf numFmtId="0" fontId="22" fillId="0" borderId="64" xfId="0" applyFont="1" applyBorder="1" applyAlignment="1">
      <alignment horizontal="center" vertical="center"/>
    </xf>
    <xf numFmtId="0" fontId="22" fillId="0" borderId="65" xfId="0" applyFont="1" applyBorder="1" applyAlignment="1">
      <alignment horizontal="center" vertical="center"/>
    </xf>
    <xf numFmtId="0" fontId="5" fillId="0" borderId="6" xfId="0" applyFont="1" applyBorder="1">
      <alignment vertical="center"/>
    </xf>
    <xf numFmtId="0" fontId="5" fillId="0" borderId="2" xfId="0" applyFont="1" applyBorder="1">
      <alignment vertical="center"/>
    </xf>
    <xf numFmtId="0" fontId="5" fillId="0" borderId="6" xfId="0" applyFont="1" applyBorder="1" applyAlignment="1">
      <alignment horizontal="center" vertical="center"/>
    </xf>
    <xf numFmtId="0" fontId="5" fillId="0" borderId="5" xfId="0" applyFont="1" applyBorder="1" applyAlignment="1">
      <alignment horizontal="center" vertical="center"/>
    </xf>
    <xf numFmtId="0" fontId="5" fillId="0" borderId="2" xfId="0" applyFont="1" applyBorder="1" applyAlignment="1">
      <alignment horizontal="center" vertical="center"/>
    </xf>
    <xf numFmtId="0" fontId="5" fillId="0" borderId="6" xfId="0" applyFont="1" applyBorder="1" applyAlignment="1">
      <alignment vertical="center" shrinkToFit="1"/>
    </xf>
    <xf numFmtId="0" fontId="5" fillId="0" borderId="2" xfId="0" applyFont="1" applyBorder="1" applyAlignment="1">
      <alignment vertical="center" shrinkToFit="1"/>
    </xf>
    <xf numFmtId="0" fontId="5" fillId="0" borderId="6" xfId="0" applyFont="1" applyBorder="1" applyAlignment="1">
      <alignment horizontal="center" vertical="center" shrinkToFit="1"/>
    </xf>
    <xf numFmtId="0" fontId="5" fillId="0" borderId="5" xfId="0" applyFont="1" applyBorder="1" applyAlignment="1">
      <alignment horizontal="center" vertical="center" shrinkToFit="1"/>
    </xf>
    <xf numFmtId="0" fontId="5" fillId="0" borderId="2" xfId="0" applyFont="1" applyBorder="1" applyAlignment="1">
      <alignment horizontal="center" vertical="center" shrinkToFit="1"/>
    </xf>
    <xf numFmtId="0" fontId="5" fillId="0" borderId="5" xfId="0" applyFont="1" applyBorder="1" applyAlignment="1">
      <alignment vertical="center" shrinkToFit="1"/>
    </xf>
    <xf numFmtId="0" fontId="8" fillId="0" borderId="12" xfId="0" applyFont="1" applyBorder="1" applyAlignment="1" applyProtection="1">
      <alignment horizontal="left" vertical="top" wrapText="1"/>
      <protection locked="0"/>
    </xf>
    <xf numFmtId="0" fontId="8" fillId="0" borderId="13" xfId="0" applyFont="1" applyBorder="1" applyAlignment="1" applyProtection="1">
      <alignment horizontal="left" vertical="top"/>
      <protection locked="0"/>
    </xf>
    <xf numFmtId="0" fontId="8" fillId="0" borderId="14" xfId="0" applyFont="1" applyBorder="1" applyAlignment="1" applyProtection="1">
      <alignment horizontal="left" vertical="top"/>
      <protection locked="0"/>
    </xf>
    <xf numFmtId="0" fontId="8" fillId="0" borderId="8" xfId="0" applyFont="1" applyBorder="1" applyAlignment="1" applyProtection="1">
      <alignment horizontal="left" vertical="top"/>
      <protection locked="0"/>
    </xf>
    <xf numFmtId="0" fontId="8" fillId="0" borderId="0" xfId="0" applyFont="1" applyAlignment="1" applyProtection="1">
      <alignment horizontal="left" vertical="top"/>
      <protection locked="0"/>
    </xf>
    <xf numFmtId="0" fontId="8" fillId="0" borderId="10" xfId="0" applyFont="1" applyBorder="1" applyAlignment="1" applyProtection="1">
      <alignment horizontal="left" vertical="top"/>
      <protection locked="0"/>
    </xf>
    <xf numFmtId="0" fontId="8" fillId="0" borderId="9" xfId="0" applyFont="1" applyBorder="1" applyAlignment="1" applyProtection="1">
      <alignment horizontal="left" vertical="top"/>
      <protection locked="0"/>
    </xf>
    <xf numFmtId="0" fontId="8" fillId="0" borderId="4" xfId="0" applyFont="1" applyBorder="1" applyAlignment="1" applyProtection="1">
      <alignment horizontal="left" vertical="top"/>
      <protection locked="0"/>
    </xf>
    <xf numFmtId="0" fontId="8" fillId="0" borderId="3" xfId="0" applyFont="1" applyBorder="1" applyAlignment="1" applyProtection="1">
      <alignment horizontal="left" vertical="top"/>
      <protection locked="0"/>
    </xf>
    <xf numFmtId="182" fontId="5" fillId="2" borderId="6" xfId="0" applyNumberFormat="1" applyFont="1" applyFill="1" applyBorder="1">
      <alignment vertical="center"/>
    </xf>
    <xf numFmtId="182" fontId="5" fillId="2" borderId="5" xfId="0" applyNumberFormat="1" applyFont="1" applyFill="1" applyBorder="1">
      <alignment vertical="center"/>
    </xf>
    <xf numFmtId="182" fontId="5" fillId="2" borderId="2" xfId="0" applyNumberFormat="1" applyFont="1" applyFill="1" applyBorder="1">
      <alignment vertical="center"/>
    </xf>
    <xf numFmtId="0" fontId="5" fillId="0" borderId="12" xfId="0" applyFont="1" applyBorder="1" applyAlignment="1">
      <alignment horizontal="center" vertical="center"/>
    </xf>
    <xf numFmtId="0" fontId="5" fillId="0" borderId="13" xfId="0" applyFont="1" applyBorder="1" applyAlignment="1">
      <alignment horizontal="center" vertical="center"/>
    </xf>
    <xf numFmtId="0" fontId="5" fillId="0" borderId="14" xfId="0" applyFont="1" applyBorder="1" applyAlignment="1">
      <alignment horizontal="center" vertical="center"/>
    </xf>
    <xf numFmtId="0" fontId="5" fillId="0" borderId="8" xfId="0" applyFont="1" applyBorder="1" applyAlignment="1">
      <alignment horizontal="center" vertical="center"/>
    </xf>
    <xf numFmtId="0" fontId="5" fillId="0" borderId="10" xfId="0" applyFont="1" applyBorder="1" applyAlignment="1">
      <alignment horizontal="center" vertical="center"/>
    </xf>
    <xf numFmtId="0" fontId="5" fillId="0" borderId="9" xfId="0" applyFont="1" applyBorder="1" applyAlignment="1">
      <alignment horizontal="center" vertical="center"/>
    </xf>
    <xf numFmtId="0" fontId="5" fillId="0" borderId="4" xfId="0" applyFont="1" applyBorder="1" applyAlignment="1">
      <alignment horizontal="center" vertical="center"/>
    </xf>
    <xf numFmtId="0" fontId="5" fillId="0" borderId="3" xfId="0" applyFont="1" applyBorder="1" applyAlignment="1">
      <alignment horizontal="center" vertical="center"/>
    </xf>
    <xf numFmtId="182" fontId="5" fillId="2" borderId="6" xfId="0" applyNumberFormat="1" applyFont="1" applyFill="1" applyBorder="1" applyAlignment="1">
      <alignment horizontal="center" vertical="center"/>
    </xf>
    <xf numFmtId="182" fontId="5" fillId="2" borderId="5" xfId="0" applyNumberFormat="1" applyFont="1" applyFill="1" applyBorder="1" applyAlignment="1">
      <alignment horizontal="center" vertical="center"/>
    </xf>
    <xf numFmtId="182" fontId="5" fillId="2" borderId="2" xfId="0" applyNumberFormat="1" applyFont="1" applyFill="1" applyBorder="1" applyAlignment="1">
      <alignment horizontal="center" vertical="center"/>
    </xf>
    <xf numFmtId="0" fontId="5" fillId="0" borderId="5" xfId="0" applyFont="1" applyBorder="1">
      <alignment vertical="center"/>
    </xf>
    <xf numFmtId="0" fontId="5" fillId="0" borderId="0" xfId="0" applyFont="1" applyAlignment="1">
      <alignment horizontal="left" vertical="center"/>
    </xf>
    <xf numFmtId="182" fontId="5" fillId="0" borderId="0" xfId="0" applyNumberFormat="1" applyFont="1" applyAlignment="1">
      <alignment horizontal="center" vertical="center" shrinkToFit="1"/>
    </xf>
    <xf numFmtId="0" fontId="8" fillId="0" borderId="0" xfId="0" applyFont="1" applyAlignment="1">
      <alignment vertical="center" wrapText="1"/>
    </xf>
    <xf numFmtId="0" fontId="5" fillId="0" borderId="1" xfId="0" applyFont="1" applyBorder="1" applyAlignment="1">
      <alignment horizontal="left" vertical="center"/>
    </xf>
    <xf numFmtId="0" fontId="5" fillId="2" borderId="1" xfId="0" applyFont="1" applyFill="1" applyBorder="1" applyAlignment="1">
      <alignment horizontal="left" vertical="center"/>
    </xf>
    <xf numFmtId="182" fontId="5" fillId="2" borderId="1" xfId="0" applyNumberFormat="1" applyFont="1" applyFill="1" applyBorder="1" applyAlignment="1">
      <alignment horizontal="left" vertical="center"/>
    </xf>
    <xf numFmtId="180" fontId="5" fillId="2" borderId="6" xfId="0" applyNumberFormat="1" applyFont="1" applyFill="1" applyBorder="1" applyAlignment="1">
      <alignment horizontal="center" vertical="center"/>
    </xf>
    <xf numFmtId="180" fontId="5" fillId="2" borderId="5" xfId="0" applyNumberFormat="1" applyFont="1" applyFill="1" applyBorder="1" applyAlignment="1">
      <alignment horizontal="center" vertical="center"/>
    </xf>
    <xf numFmtId="180" fontId="5" fillId="2" borderId="2" xfId="0" applyNumberFormat="1" applyFont="1" applyFill="1" applyBorder="1" applyAlignment="1">
      <alignment horizontal="center" vertical="center"/>
    </xf>
    <xf numFmtId="0" fontId="5" fillId="2" borderId="6" xfId="0" applyFont="1" applyFill="1" applyBorder="1" applyAlignment="1">
      <alignment horizontal="left" vertical="center"/>
    </xf>
    <xf numFmtId="0" fontId="5" fillId="2" borderId="5" xfId="0" applyFont="1" applyFill="1" applyBorder="1" applyAlignment="1">
      <alignment horizontal="left" vertical="center"/>
    </xf>
    <xf numFmtId="0" fontId="5" fillId="2" borderId="2" xfId="0" applyFont="1" applyFill="1" applyBorder="1" applyAlignment="1">
      <alignment horizontal="left" vertical="center"/>
    </xf>
    <xf numFmtId="14" fontId="6" fillId="0" borderId="0" xfId="0" applyNumberFormat="1" applyFont="1" applyAlignment="1" applyProtection="1">
      <alignment horizontal="right" vertical="center"/>
      <protection locked="0"/>
    </xf>
    <xf numFmtId="0" fontId="6" fillId="0" borderId="0" xfId="0" applyFont="1" applyAlignment="1" applyProtection="1">
      <alignment horizontal="right" vertical="center"/>
      <protection locked="0"/>
    </xf>
    <xf numFmtId="0" fontId="7" fillId="0" borderId="1" xfId="0" applyFont="1" applyBorder="1" applyAlignment="1">
      <alignment horizontal="center" vertical="center"/>
    </xf>
    <xf numFmtId="0" fontId="65" fillId="0" borderId="4" xfId="0" applyFont="1" applyBorder="1" applyAlignment="1">
      <alignment horizontal="center" vertical="center" shrinkToFit="1"/>
    </xf>
    <xf numFmtId="0" fontId="0" fillId="0" borderId="0" xfId="0">
      <alignment vertical="center"/>
    </xf>
    <xf numFmtId="3" fontId="0" fillId="0" borderId="0" xfId="0" applyNumberFormat="1" applyAlignment="1">
      <alignment horizontal="center" vertical="center"/>
    </xf>
    <xf numFmtId="3" fontId="22" fillId="0" borderId="0" xfId="0" applyNumberFormat="1" applyFont="1">
      <alignment vertical="center"/>
    </xf>
    <xf numFmtId="0" fontId="22" fillId="0" borderId="0" xfId="0" applyFont="1">
      <alignment vertical="center"/>
    </xf>
    <xf numFmtId="0" fontId="22" fillId="0" borderId="22" xfId="0" applyFont="1" applyBorder="1" applyAlignment="1">
      <alignment horizontal="center" vertical="center"/>
    </xf>
    <xf numFmtId="0" fontId="22" fillId="0" borderId="23" xfId="0" applyFont="1" applyBorder="1" applyAlignment="1">
      <alignment horizontal="center" vertical="center"/>
    </xf>
    <xf numFmtId="0" fontId="22" fillId="0" borderId="24" xfId="0" applyFont="1" applyBorder="1" applyAlignment="1">
      <alignment horizontal="center" vertical="center" wrapText="1"/>
    </xf>
    <xf numFmtId="0" fontId="22" fillId="0" borderId="15" xfId="0" applyFont="1" applyBorder="1" applyAlignment="1">
      <alignment horizontal="center" vertical="center"/>
    </xf>
    <xf numFmtId="0" fontId="22" fillId="0" borderId="25" xfId="0" applyFont="1"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0" fontId="0" fillId="0" borderId="18" xfId="0" applyBorder="1" applyAlignment="1">
      <alignment horizontal="left" vertical="center"/>
    </xf>
    <xf numFmtId="0" fontId="0" fillId="0" borderId="26" xfId="0" applyBorder="1" applyAlignment="1">
      <alignment horizontal="left" vertical="center"/>
    </xf>
    <xf numFmtId="0" fontId="0" fillId="0" borderId="27" xfId="0" applyBorder="1" applyAlignment="1">
      <alignment horizontal="center" vertical="center"/>
    </xf>
    <xf numFmtId="0" fontId="0" fillId="0" borderId="1" xfId="0" applyBorder="1" applyAlignment="1">
      <alignment horizontal="left" vertical="center"/>
    </xf>
    <xf numFmtId="0" fontId="0" fillId="0" borderId="7" xfId="0" applyBorder="1" applyAlignment="1">
      <alignment horizontal="left"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11" xfId="0" applyBorder="1" applyAlignment="1">
      <alignment horizontal="center" vertical="center"/>
    </xf>
    <xf numFmtId="0" fontId="0" fillId="0" borderId="19" xfId="0" applyBorder="1" applyAlignment="1">
      <alignment horizontal="left" vertical="center" wrapText="1"/>
    </xf>
    <xf numFmtId="0" fontId="0" fillId="0" borderId="18" xfId="0" applyBorder="1" applyAlignment="1">
      <alignment horizontal="left" vertical="center" wrapText="1"/>
    </xf>
    <xf numFmtId="0" fontId="0" fillId="0" borderId="19" xfId="0" applyBorder="1" applyAlignment="1">
      <alignment horizontal="left" vertical="center"/>
    </xf>
    <xf numFmtId="0" fontId="5" fillId="0" borderId="6" xfId="0" applyFont="1" applyBorder="1" applyAlignment="1">
      <alignment horizontal="left" vertical="center" wrapText="1"/>
    </xf>
    <xf numFmtId="0" fontId="33" fillId="0" borderId="5" xfId="0" applyFont="1" applyBorder="1" applyAlignment="1">
      <alignment horizontal="left" vertical="center" wrapText="1"/>
    </xf>
    <xf numFmtId="0" fontId="33" fillId="0" borderId="33" xfId="0" applyFont="1" applyBorder="1" applyAlignment="1">
      <alignment horizontal="left" vertical="center" wrapText="1"/>
    </xf>
    <xf numFmtId="0" fontId="0" fillId="0" borderId="1" xfId="0" applyBorder="1" applyAlignment="1">
      <alignment horizontal="left" vertical="center" wrapText="1"/>
    </xf>
    <xf numFmtId="0" fontId="0" fillId="0" borderId="7" xfId="0" applyBorder="1" applyAlignment="1">
      <alignment horizontal="left" vertical="center" wrapText="1"/>
    </xf>
    <xf numFmtId="0" fontId="0" fillId="4" borderId="1" xfId="0" applyFill="1" applyBorder="1" applyAlignment="1">
      <alignment horizontal="left" vertical="center"/>
    </xf>
    <xf numFmtId="0" fontId="0" fillId="4" borderId="7" xfId="0" applyFill="1" applyBorder="1" applyAlignment="1">
      <alignment horizontal="left" vertical="center"/>
    </xf>
    <xf numFmtId="0" fontId="46" fillId="0" borderId="29" xfId="0" applyFont="1" applyBorder="1">
      <alignment vertical="center"/>
    </xf>
    <xf numFmtId="0" fontId="46" fillId="0" borderId="0" xfId="0" applyFont="1">
      <alignment vertical="center"/>
    </xf>
    <xf numFmtId="0" fontId="0" fillId="0" borderId="34" xfId="0" applyBorder="1" applyAlignment="1">
      <alignment horizontal="center" vertical="center"/>
    </xf>
    <xf numFmtId="0" fontId="0" fillId="0" borderId="35" xfId="0" applyBorder="1" applyAlignment="1">
      <alignment horizontal="center" vertical="center"/>
    </xf>
    <xf numFmtId="0" fontId="0" fillId="0" borderId="16" xfId="0" applyBorder="1" applyAlignment="1">
      <alignment horizontal="left" vertical="center" wrapText="1"/>
    </xf>
    <xf numFmtId="0" fontId="0" fillId="0" borderId="17" xfId="0" applyBorder="1" applyAlignment="1">
      <alignment horizontal="left" vertical="center" wrapText="1"/>
    </xf>
    <xf numFmtId="0" fontId="37" fillId="6" borderId="19" xfId="0" applyFont="1" applyFill="1" applyBorder="1" applyAlignment="1">
      <alignment horizontal="center" vertical="center"/>
    </xf>
    <xf numFmtId="0" fontId="37" fillId="6" borderId="18" xfId="0" applyFont="1" applyFill="1" applyBorder="1" applyAlignment="1">
      <alignment horizontal="center" vertical="center"/>
    </xf>
    <xf numFmtId="0" fontId="37" fillId="10" borderId="6" xfId="0" applyFont="1" applyFill="1" applyBorder="1" applyAlignment="1">
      <alignment horizontal="center" vertical="center" wrapText="1"/>
    </xf>
    <xf numFmtId="0" fontId="0" fillId="0" borderId="2" xfId="0" applyBorder="1" applyAlignment="1">
      <alignment horizontal="center" vertical="center" wrapText="1"/>
    </xf>
    <xf numFmtId="0" fontId="37" fillId="10" borderId="1" xfId="0" applyFont="1" applyFill="1" applyBorder="1" applyAlignment="1">
      <alignment horizontal="center" vertical="center" wrapText="1"/>
    </xf>
    <xf numFmtId="0" fontId="0" fillId="0" borderId="1" xfId="0" applyBorder="1">
      <alignment vertical="center"/>
    </xf>
    <xf numFmtId="0" fontId="0" fillId="0" borderId="2" xfId="0" applyBorder="1">
      <alignment vertical="center"/>
    </xf>
    <xf numFmtId="0" fontId="37" fillId="3" borderId="19" xfId="0" applyFont="1" applyFill="1" applyBorder="1" applyAlignment="1">
      <alignment horizontal="center" vertical="center"/>
    </xf>
    <xf numFmtId="0" fontId="37" fillId="3" borderId="18" xfId="0" applyFont="1" applyFill="1" applyBorder="1" applyAlignment="1">
      <alignment horizontal="center" vertical="center"/>
    </xf>
  </cellXfs>
  <cellStyles count="8">
    <cellStyle name="ハイパーリンク" xfId="7" builtinId="8"/>
    <cellStyle name="桁区切り" xfId="1" builtinId="6"/>
    <cellStyle name="桁区切り 2" xfId="5" xr:uid="{C1179197-81C3-4D1F-93B6-2E1D74F32478}"/>
    <cellStyle name="標準" xfId="0" builtinId="0"/>
    <cellStyle name="標準 2" xfId="3" xr:uid="{D6367D22-C02F-49F9-B37F-FD21C71DB3F9}"/>
    <cellStyle name="標準 2 3" xfId="6" xr:uid="{4B6FAE0D-1B64-4654-9717-3FFE412A3B34}"/>
    <cellStyle name="標準 3" xfId="4" xr:uid="{A6DC981B-0211-431F-98B0-0B1944D8DEF7}"/>
    <cellStyle name="標準 7" xfId="2" xr:uid="{BC1A9F2D-C9F5-42EE-93E2-5BB39124126F}"/>
  </cellStyles>
  <dxfs count="31">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92D050"/>
        </patternFill>
      </fill>
    </dxf>
    <dxf>
      <font>
        <color rgb="FF9C0006"/>
      </font>
      <fill>
        <patternFill>
          <bgColor rgb="FFFFC7CE"/>
        </patternFill>
      </fill>
    </dxf>
    <dxf>
      <fill>
        <patternFill>
          <bgColor rgb="FFFFFF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theme="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CCFFFF"/>
      <color rgb="FF0000FF"/>
      <color rgb="FF00FFFF"/>
      <color rgb="FFFFFF99"/>
      <color rgb="FFFFFF0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hyperlink" Target="#&#20132;&#36890;&#36027;&#31639;&#20986;&#26041;&#27861;&#35500;&#26126;!A1"/></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hyperlink" Target="#'2&#8215;&#35211;&#31309;&#22238;&#31572;(JCW=&gt;&#20381;&#38972;&#20803;&#65289;'!Print_Area"/></Relationships>
</file>

<file path=xl/drawings/drawing1.xml><?xml version="1.0" encoding="utf-8"?>
<xdr:wsDr xmlns:xdr="http://schemas.openxmlformats.org/drawingml/2006/spreadsheetDrawing" xmlns:a="http://schemas.openxmlformats.org/drawingml/2006/main">
  <xdr:twoCellAnchor>
    <xdr:from>
      <xdr:col>4</xdr:col>
      <xdr:colOff>241300</xdr:colOff>
      <xdr:row>43</xdr:row>
      <xdr:rowOff>82550</xdr:rowOff>
    </xdr:from>
    <xdr:to>
      <xdr:col>4</xdr:col>
      <xdr:colOff>698500</xdr:colOff>
      <xdr:row>43</xdr:row>
      <xdr:rowOff>177800</xdr:rowOff>
    </xdr:to>
    <xdr:sp macro="" textlink="">
      <xdr:nvSpPr>
        <xdr:cNvPr id="6" name="矢印: 右 5">
          <a:extLst>
            <a:ext uri="{FF2B5EF4-FFF2-40B4-BE49-F238E27FC236}">
              <a16:creationId xmlns:a16="http://schemas.microsoft.com/office/drawing/2014/main" id="{1FC1FA23-E41C-4CAA-827A-9C342C9947CB}"/>
            </a:ext>
          </a:extLst>
        </xdr:cNvPr>
        <xdr:cNvSpPr/>
      </xdr:nvSpPr>
      <xdr:spPr>
        <a:xfrm>
          <a:off x="2882900" y="18675350"/>
          <a:ext cx="457200" cy="9525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648247</xdr:colOff>
      <xdr:row>22</xdr:row>
      <xdr:rowOff>34962</xdr:rowOff>
    </xdr:from>
    <xdr:to>
      <xdr:col>7</xdr:col>
      <xdr:colOff>48501</xdr:colOff>
      <xdr:row>24</xdr:row>
      <xdr:rowOff>158969</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F1B0013D-2DF5-283F-4EE5-D82811716482}"/>
            </a:ext>
          </a:extLst>
        </xdr:cNvPr>
        <xdr:cNvSpPr/>
      </xdr:nvSpPr>
      <xdr:spPr>
        <a:xfrm>
          <a:off x="4879756" y="4841255"/>
          <a:ext cx="2115426" cy="452455"/>
        </a:xfrm>
        <a:prstGeom prst="rect">
          <a:avLst/>
        </a:prstGeom>
        <a:solidFill>
          <a:srgbClr val="FFFF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36000" rIns="0" bIns="0" rtlCol="0" anchor="t"/>
        <a:lstStyle/>
        <a:p>
          <a:pPr algn="ctr"/>
          <a:r>
            <a:rPr kumimoji="1" lang="ja-JP" altLang="en-US" sz="1100">
              <a:solidFill>
                <a:srgbClr val="FF0000"/>
              </a:solidFill>
            </a:rPr>
            <a:t>交通費算出方法説明</a:t>
          </a:r>
          <a:endParaRPr kumimoji="1" lang="en-US" altLang="ja-JP" sz="1100">
            <a:solidFill>
              <a:srgbClr val="FF0000"/>
            </a:solidFill>
          </a:endParaRPr>
        </a:p>
        <a:p>
          <a:pPr algn="ctr"/>
          <a:r>
            <a:rPr kumimoji="1" lang="ja-JP" altLang="en-US" sz="1100">
              <a:solidFill>
                <a:srgbClr val="FF0000"/>
              </a:solidFill>
            </a:rPr>
            <a:t>見積回答時本ﾎﾞﾀﾝ削除ください</a:t>
          </a:r>
        </a:p>
      </xdr:txBody>
    </xdr:sp>
    <xdr:clientData fLocksWithSheet="0"/>
  </xdr:twoCellAnchor>
</xdr:wsDr>
</file>

<file path=xl/drawings/drawing3.xml><?xml version="1.0" encoding="utf-8"?>
<xdr:wsDr xmlns:xdr="http://schemas.openxmlformats.org/drawingml/2006/spreadsheetDrawing" xmlns:a="http://schemas.openxmlformats.org/drawingml/2006/main">
  <xdr:twoCellAnchor>
    <xdr:from>
      <xdr:col>4</xdr:col>
      <xdr:colOff>241300</xdr:colOff>
      <xdr:row>56</xdr:row>
      <xdr:rowOff>82550</xdr:rowOff>
    </xdr:from>
    <xdr:to>
      <xdr:col>4</xdr:col>
      <xdr:colOff>698500</xdr:colOff>
      <xdr:row>56</xdr:row>
      <xdr:rowOff>177800</xdr:rowOff>
    </xdr:to>
    <xdr:sp macro="" textlink="">
      <xdr:nvSpPr>
        <xdr:cNvPr id="2" name="矢印: 右 1">
          <a:extLst>
            <a:ext uri="{FF2B5EF4-FFF2-40B4-BE49-F238E27FC236}">
              <a16:creationId xmlns:a16="http://schemas.microsoft.com/office/drawing/2014/main" id="{40F28F14-BB6C-42B8-81CA-CEECC3BC2517}"/>
            </a:ext>
          </a:extLst>
        </xdr:cNvPr>
        <xdr:cNvSpPr/>
      </xdr:nvSpPr>
      <xdr:spPr>
        <a:xfrm>
          <a:off x="2895600" y="16954500"/>
          <a:ext cx="457200" cy="9525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101600</xdr:colOff>
      <xdr:row>2</xdr:row>
      <xdr:rowOff>393700</xdr:rowOff>
    </xdr:from>
    <xdr:to>
      <xdr:col>14</xdr:col>
      <xdr:colOff>1091972</xdr:colOff>
      <xdr:row>3</xdr:row>
      <xdr:rowOff>527111</xdr:rowOff>
    </xdr:to>
    <xdr:pic>
      <xdr:nvPicPr>
        <xdr:cNvPr id="5" name="図 4">
          <a:extLst>
            <a:ext uri="{FF2B5EF4-FFF2-40B4-BE49-F238E27FC236}">
              <a16:creationId xmlns:a16="http://schemas.microsoft.com/office/drawing/2014/main" id="{35AF5482-28FA-49AB-B2D8-331BFAADDCFA}"/>
            </a:ext>
          </a:extLst>
        </xdr:cNvPr>
        <xdr:cNvPicPr>
          <a:picLocks noChangeAspect="1"/>
        </xdr:cNvPicPr>
      </xdr:nvPicPr>
      <xdr:blipFill>
        <a:blip xmlns:r="http://schemas.openxmlformats.org/officeDocument/2006/relationships" r:embed="rId1"/>
        <a:stretch>
          <a:fillRect/>
        </a:stretch>
      </xdr:blipFill>
      <xdr:spPr>
        <a:xfrm>
          <a:off x="27438350" y="1085850"/>
          <a:ext cx="990372" cy="920811"/>
        </a:xfrm>
        <a:prstGeom prst="rect">
          <a:avLst/>
        </a:prstGeom>
      </xdr:spPr>
    </xdr:pic>
    <xdr:clientData/>
  </xdr:twoCellAnchor>
  <xdr:oneCellAnchor>
    <xdr:from>
      <xdr:col>14</xdr:col>
      <xdr:colOff>101600</xdr:colOff>
      <xdr:row>164</xdr:row>
      <xdr:rowOff>393700</xdr:rowOff>
    </xdr:from>
    <xdr:ext cx="990372" cy="920811"/>
    <xdr:pic>
      <xdr:nvPicPr>
        <xdr:cNvPr id="3" name="図 2">
          <a:extLst>
            <a:ext uri="{FF2B5EF4-FFF2-40B4-BE49-F238E27FC236}">
              <a16:creationId xmlns:a16="http://schemas.microsoft.com/office/drawing/2014/main" id="{A8998EA8-2D4B-4710-92BE-E8D3EF075186}"/>
            </a:ext>
          </a:extLst>
        </xdr:cNvPr>
        <xdr:cNvPicPr>
          <a:picLocks noChangeAspect="1"/>
        </xdr:cNvPicPr>
      </xdr:nvPicPr>
      <xdr:blipFill>
        <a:blip xmlns:r="http://schemas.openxmlformats.org/officeDocument/2006/relationships" r:embed="rId1"/>
        <a:stretch>
          <a:fillRect/>
        </a:stretch>
      </xdr:blipFill>
      <xdr:spPr>
        <a:xfrm>
          <a:off x="18865850" y="1085850"/>
          <a:ext cx="990372" cy="920811"/>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17</xdr:col>
      <xdr:colOff>95250</xdr:colOff>
      <xdr:row>2</xdr:row>
      <xdr:rowOff>552450</xdr:rowOff>
    </xdr:from>
    <xdr:to>
      <xdr:col>17</xdr:col>
      <xdr:colOff>1085622</xdr:colOff>
      <xdr:row>3</xdr:row>
      <xdr:rowOff>920811</xdr:rowOff>
    </xdr:to>
    <xdr:pic>
      <xdr:nvPicPr>
        <xdr:cNvPr id="2" name="図 1">
          <a:extLst>
            <a:ext uri="{FF2B5EF4-FFF2-40B4-BE49-F238E27FC236}">
              <a16:creationId xmlns:a16="http://schemas.microsoft.com/office/drawing/2014/main" id="{6CC35220-1AAA-4FA8-8C4F-AB416DC4C4DE}"/>
            </a:ext>
          </a:extLst>
        </xdr:cNvPr>
        <xdr:cNvPicPr>
          <a:picLocks noChangeAspect="1"/>
        </xdr:cNvPicPr>
      </xdr:nvPicPr>
      <xdr:blipFill>
        <a:blip xmlns:r="http://schemas.openxmlformats.org/officeDocument/2006/relationships" r:embed="rId1"/>
        <a:stretch>
          <a:fillRect/>
        </a:stretch>
      </xdr:blipFill>
      <xdr:spPr>
        <a:xfrm>
          <a:off x="37242750" y="1244600"/>
          <a:ext cx="990372" cy="920811"/>
        </a:xfrm>
        <a:prstGeom prst="rect">
          <a:avLst/>
        </a:prstGeom>
      </xdr:spPr>
    </xdr:pic>
    <xdr:clientData/>
  </xdr:twoCellAnchor>
  <xdr:oneCellAnchor>
    <xdr:from>
      <xdr:col>17</xdr:col>
      <xdr:colOff>95250</xdr:colOff>
      <xdr:row>164</xdr:row>
      <xdr:rowOff>552450</xdr:rowOff>
    </xdr:from>
    <xdr:ext cx="990372" cy="921891"/>
    <xdr:pic>
      <xdr:nvPicPr>
        <xdr:cNvPr id="3" name="図 2">
          <a:extLst>
            <a:ext uri="{FF2B5EF4-FFF2-40B4-BE49-F238E27FC236}">
              <a16:creationId xmlns:a16="http://schemas.microsoft.com/office/drawing/2014/main" id="{59E853C3-B6CD-4F0C-861D-8ED5667FFB1A}"/>
            </a:ext>
          </a:extLst>
        </xdr:cNvPr>
        <xdr:cNvPicPr>
          <a:picLocks noChangeAspect="1"/>
        </xdr:cNvPicPr>
      </xdr:nvPicPr>
      <xdr:blipFill>
        <a:blip xmlns:r="http://schemas.openxmlformats.org/officeDocument/2006/relationships" r:embed="rId1"/>
        <a:stretch>
          <a:fillRect/>
        </a:stretch>
      </xdr:blipFill>
      <xdr:spPr>
        <a:xfrm>
          <a:off x="22529665" y="1235143"/>
          <a:ext cx="990372" cy="921891"/>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285750</xdr:colOff>
      <xdr:row>18</xdr:row>
      <xdr:rowOff>101601</xdr:rowOff>
    </xdr:from>
    <xdr:to>
      <xdr:col>5</xdr:col>
      <xdr:colOff>266291</xdr:colOff>
      <xdr:row>28</xdr:row>
      <xdr:rowOff>20194</xdr:rowOff>
    </xdr:to>
    <xdr:pic>
      <xdr:nvPicPr>
        <xdr:cNvPr id="2" name="図 1">
          <a:extLst>
            <a:ext uri="{FF2B5EF4-FFF2-40B4-BE49-F238E27FC236}">
              <a16:creationId xmlns:a16="http://schemas.microsoft.com/office/drawing/2014/main" id="{B0C5F898-4DD4-4EB9-B61E-4482870F50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3438" y="3153698"/>
          <a:ext cx="3462799" cy="1557302"/>
        </a:xfrm>
        <a:prstGeom prst="rect">
          <a:avLst/>
        </a:prstGeom>
      </xdr:spPr>
    </xdr:pic>
    <xdr:clientData/>
  </xdr:twoCellAnchor>
  <xdr:twoCellAnchor editAs="oneCell">
    <xdr:from>
      <xdr:col>1</xdr:col>
      <xdr:colOff>330201</xdr:colOff>
      <xdr:row>6</xdr:row>
      <xdr:rowOff>44450</xdr:rowOff>
    </xdr:from>
    <xdr:to>
      <xdr:col>5</xdr:col>
      <xdr:colOff>314087</xdr:colOff>
      <xdr:row>16</xdr:row>
      <xdr:rowOff>12527</xdr:rowOff>
    </xdr:to>
    <xdr:pic>
      <xdr:nvPicPr>
        <xdr:cNvPr id="3" name="図 2">
          <a:extLst>
            <a:ext uri="{FF2B5EF4-FFF2-40B4-BE49-F238E27FC236}">
              <a16:creationId xmlns:a16="http://schemas.microsoft.com/office/drawing/2014/main" id="{42A2E901-5F86-403E-86CB-6383B14748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7889" y="1130095"/>
          <a:ext cx="3466144" cy="1606787"/>
        </a:xfrm>
        <a:prstGeom prst="rect">
          <a:avLst/>
        </a:prstGeom>
      </xdr:spPr>
    </xdr:pic>
    <xdr:clientData/>
  </xdr:twoCellAnchor>
  <xdr:twoCellAnchor editAs="oneCell">
    <xdr:from>
      <xdr:col>8</xdr:col>
      <xdr:colOff>486217</xdr:colOff>
      <xdr:row>19</xdr:row>
      <xdr:rowOff>61451</xdr:rowOff>
    </xdr:from>
    <xdr:to>
      <xdr:col>11</xdr:col>
      <xdr:colOff>603180</xdr:colOff>
      <xdr:row>25</xdr:row>
      <xdr:rowOff>148433</xdr:rowOff>
    </xdr:to>
    <xdr:pic>
      <xdr:nvPicPr>
        <xdr:cNvPr id="4" name="図 3">
          <a:extLst>
            <a:ext uri="{FF2B5EF4-FFF2-40B4-BE49-F238E27FC236}">
              <a16:creationId xmlns:a16="http://schemas.microsoft.com/office/drawing/2014/main" id="{A94638CE-1898-4B91-AE2A-C10C0673564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006916" y="3277419"/>
          <a:ext cx="2103899" cy="1070208"/>
        </a:xfrm>
        <a:prstGeom prst="rect">
          <a:avLst/>
        </a:prstGeom>
      </xdr:spPr>
    </xdr:pic>
    <xdr:clientData/>
  </xdr:twoCellAnchor>
  <xdr:twoCellAnchor>
    <xdr:from>
      <xdr:col>6</xdr:col>
      <xdr:colOff>46840</xdr:colOff>
      <xdr:row>22</xdr:row>
      <xdr:rowOff>58965</xdr:rowOff>
    </xdr:from>
    <xdr:to>
      <xdr:col>8</xdr:col>
      <xdr:colOff>418000</xdr:colOff>
      <xdr:row>24</xdr:row>
      <xdr:rowOff>121128</xdr:rowOff>
    </xdr:to>
    <xdr:sp macro="" textlink="">
      <xdr:nvSpPr>
        <xdr:cNvPr id="5" name="矢印: 右 4">
          <a:extLst>
            <a:ext uri="{FF2B5EF4-FFF2-40B4-BE49-F238E27FC236}">
              <a16:creationId xmlns:a16="http://schemas.microsoft.com/office/drawing/2014/main" id="{B5A276AB-F3A3-4B4C-9CF6-286221FDFAEB}"/>
            </a:ext>
          </a:extLst>
        </xdr:cNvPr>
        <xdr:cNvSpPr/>
      </xdr:nvSpPr>
      <xdr:spPr>
        <a:xfrm>
          <a:off x="5079044" y="3766546"/>
          <a:ext cx="1859655" cy="389905"/>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295603</xdr:colOff>
      <xdr:row>31</xdr:row>
      <xdr:rowOff>54741</xdr:rowOff>
    </xdr:from>
    <xdr:to>
      <xdr:col>5</xdr:col>
      <xdr:colOff>722585</xdr:colOff>
      <xdr:row>31</xdr:row>
      <xdr:rowOff>208017</xdr:rowOff>
    </xdr:to>
    <xdr:sp macro="" textlink="">
      <xdr:nvSpPr>
        <xdr:cNvPr id="7" name="矢印: 右 6">
          <a:extLst>
            <a:ext uri="{FF2B5EF4-FFF2-40B4-BE49-F238E27FC236}">
              <a16:creationId xmlns:a16="http://schemas.microsoft.com/office/drawing/2014/main" id="{549D5FA6-6A07-41A7-B570-AFBAEDF8048E}"/>
            </a:ext>
          </a:extLst>
        </xdr:cNvPr>
        <xdr:cNvSpPr/>
      </xdr:nvSpPr>
      <xdr:spPr>
        <a:xfrm>
          <a:off x="3508703" y="7052441"/>
          <a:ext cx="1328682" cy="153276"/>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xdr:colOff>
      <xdr:row>0</xdr:row>
      <xdr:rowOff>0</xdr:rowOff>
    </xdr:from>
    <xdr:to>
      <xdr:col>9</xdr:col>
      <xdr:colOff>323851</xdr:colOff>
      <xdr:row>1</xdr:row>
      <xdr:rowOff>34925</xdr:rowOff>
    </xdr:to>
    <xdr:sp macro="" textlink="">
      <xdr:nvSpPr>
        <xdr:cNvPr id="10" name="正方形/長方形 9">
          <a:hlinkClick xmlns:r="http://schemas.openxmlformats.org/officeDocument/2006/relationships" r:id="rId4"/>
          <a:extLst>
            <a:ext uri="{FF2B5EF4-FFF2-40B4-BE49-F238E27FC236}">
              <a16:creationId xmlns:a16="http://schemas.microsoft.com/office/drawing/2014/main" id="{3A92D583-5170-4931-8F5E-69280BCBFBB8}"/>
            </a:ext>
          </a:extLst>
        </xdr:cNvPr>
        <xdr:cNvSpPr/>
      </xdr:nvSpPr>
      <xdr:spPr>
        <a:xfrm>
          <a:off x="6343651" y="165100"/>
          <a:ext cx="933450" cy="301625"/>
        </a:xfrm>
        <a:prstGeom prst="rect">
          <a:avLst/>
        </a:prstGeom>
        <a:solidFill>
          <a:srgbClr val="FFFF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rgbClr val="FF0000"/>
              </a:solidFill>
            </a:rPr>
            <a:t>元に戻る</a:t>
          </a:r>
        </a:p>
      </xdr:txBody>
    </xdr:sp>
    <xdr:clientData/>
  </xdr:twoCellAnchor>
  <xdr:twoCellAnchor>
    <xdr:from>
      <xdr:col>11</xdr:col>
      <xdr:colOff>571500</xdr:colOff>
      <xdr:row>53</xdr:row>
      <xdr:rowOff>105833</xdr:rowOff>
    </xdr:from>
    <xdr:to>
      <xdr:col>14</xdr:col>
      <xdr:colOff>409222</xdr:colOff>
      <xdr:row>57</xdr:row>
      <xdr:rowOff>63500</xdr:rowOff>
    </xdr:to>
    <xdr:sp macro="" textlink="">
      <xdr:nvSpPr>
        <xdr:cNvPr id="9" name="吹き出し: 角を丸めた四角形 8">
          <a:extLst>
            <a:ext uri="{FF2B5EF4-FFF2-40B4-BE49-F238E27FC236}">
              <a16:creationId xmlns:a16="http://schemas.microsoft.com/office/drawing/2014/main" id="{B9116CAF-C0A0-D49D-AE7C-19631C6CE5D7}"/>
            </a:ext>
          </a:extLst>
        </xdr:cNvPr>
        <xdr:cNvSpPr/>
      </xdr:nvSpPr>
      <xdr:spPr>
        <a:xfrm>
          <a:off x="9073444" y="9539111"/>
          <a:ext cx="1792111" cy="663222"/>
        </a:xfrm>
        <a:prstGeom prst="wedgeRoundRectCallout">
          <a:avLst>
            <a:gd name="adj1" fmla="val -162959"/>
            <a:gd name="adj2" fmla="val 111436"/>
            <a:gd name="adj3" fmla="val 16667"/>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36000" rIns="0" bIns="0" rtlCol="0" anchor="t"/>
        <a:lstStyle/>
        <a:p>
          <a:pPr algn="l"/>
          <a:r>
            <a:rPr kumimoji="1" lang="ja-JP" altLang="en-US" sz="1100" b="1"/>
            <a:t>確定していない為、当面は代わりに京都事業所起点としてください。</a:t>
          </a:r>
        </a:p>
      </xdr:txBody>
    </xdr:sp>
    <xdr:clientData/>
  </xdr:twoCellAnchor>
  <xdr:twoCellAnchor>
    <xdr:from>
      <xdr:col>9</xdr:col>
      <xdr:colOff>0</xdr:colOff>
      <xdr:row>39</xdr:row>
      <xdr:rowOff>0</xdr:rowOff>
    </xdr:from>
    <xdr:to>
      <xdr:col>10</xdr:col>
      <xdr:colOff>264886</xdr:colOff>
      <xdr:row>40</xdr:row>
      <xdr:rowOff>139246</xdr:rowOff>
    </xdr:to>
    <xdr:sp macro="" textlink="">
      <xdr:nvSpPr>
        <xdr:cNvPr id="14" name="正方形/長方形 13">
          <a:hlinkClick xmlns:r="http://schemas.openxmlformats.org/officeDocument/2006/relationships" r:id="rId4"/>
          <a:extLst>
            <a:ext uri="{FF2B5EF4-FFF2-40B4-BE49-F238E27FC236}">
              <a16:creationId xmlns:a16="http://schemas.microsoft.com/office/drawing/2014/main" id="{0CC60630-2492-45DD-AFC1-D238A1566EDA}"/>
            </a:ext>
          </a:extLst>
        </xdr:cNvPr>
        <xdr:cNvSpPr/>
      </xdr:nvSpPr>
      <xdr:spPr>
        <a:xfrm>
          <a:off x="7261679" y="6472464"/>
          <a:ext cx="931636" cy="302532"/>
        </a:xfrm>
        <a:prstGeom prst="rect">
          <a:avLst/>
        </a:prstGeom>
        <a:solidFill>
          <a:srgbClr val="FFFF00"/>
        </a:solidFill>
        <a:ln w="25400" cap="flat" cmpd="sng" algn="ctr">
          <a:no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元に戻る</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kishimur@ishida.co.jp" TargetMode="External"/><Relationship Id="rId2" Type="http://schemas.openxmlformats.org/officeDocument/2006/relationships/hyperlink" Target="mailto:iharak@ishida.co.jp" TargetMode="External"/><Relationship Id="rId1" Type="http://schemas.openxmlformats.org/officeDocument/2006/relationships/hyperlink" Target="https://www.nite.go.jp/iajapan/jcss/index.html"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navitime.co.jp/driv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pref.hokkaido.lg.jp/kz/krk/tekikan.html" TargetMode="External"/><Relationship Id="rId1" Type="http://schemas.openxmlformats.org/officeDocument/2006/relationships/hyperlink" Target="https://www.nite.go.jp/iajapan/jcss/index.html" TargetMode="External"/><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taro@zenkoku.co.jp"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24877-514D-40F4-A22F-A0530E426333}">
  <sheetPr>
    <pageSetUpPr fitToPage="1"/>
  </sheetPr>
  <dimension ref="A1:S57"/>
  <sheetViews>
    <sheetView tabSelected="1" zoomScale="99" zoomScaleNormal="99" workbookViewId="0">
      <selection activeCell="K37" sqref="K37"/>
    </sheetView>
  </sheetViews>
  <sheetFormatPr defaultColWidth="8.54296875" defaultRowHeight="21" x14ac:dyDescent="0.2"/>
  <cols>
    <col min="1" max="1" width="4.26953125" style="1" customWidth="1"/>
    <col min="2" max="2" width="11.54296875" style="2" customWidth="1"/>
    <col min="3" max="3" width="10.54296875" style="2" customWidth="1"/>
    <col min="4" max="4" width="14.453125" style="2" customWidth="1"/>
    <col min="5" max="6" width="11.453125" style="2" customWidth="1"/>
    <col min="7" max="7" width="8.453125" style="2" customWidth="1"/>
    <col min="8" max="8" width="20.453125" style="2" customWidth="1"/>
    <col min="9" max="9" width="13.453125" style="2" customWidth="1"/>
    <col min="10" max="10" width="3.1796875" style="2" customWidth="1"/>
    <col min="11" max="11" width="20.1796875" style="2" customWidth="1"/>
    <col min="12" max="12" width="24.54296875" style="1" customWidth="1"/>
    <col min="13" max="13" width="27.7265625" style="1" customWidth="1"/>
    <col min="14" max="14" width="21.36328125" style="1" customWidth="1"/>
    <col min="15" max="15" width="11.453125" style="1" customWidth="1"/>
    <col min="16" max="16384" width="8.54296875" style="1"/>
  </cols>
  <sheetData>
    <row r="1" spans="1:12" ht="14.5" customHeight="1" x14ac:dyDescent="0.2">
      <c r="A1" s="18"/>
      <c r="J1" s="28" t="s">
        <v>0</v>
      </c>
      <c r="L1" s="18" t="str">
        <f>"Ver "&amp;改訂履歴!C4</f>
        <v>Ver 1.45</v>
      </c>
    </row>
    <row r="2" spans="1:12" ht="21" customHeight="1" x14ac:dyDescent="0.2">
      <c r="B2" s="412" t="s">
        <v>297</v>
      </c>
      <c r="C2" s="412"/>
      <c r="D2" s="412"/>
      <c r="E2" s="412"/>
      <c r="F2" s="412"/>
      <c r="G2" s="412"/>
      <c r="H2" s="412"/>
      <c r="I2" s="412"/>
      <c r="J2" s="412"/>
      <c r="K2" s="412"/>
    </row>
    <row r="3" spans="1:12" ht="20.5" customHeight="1" x14ac:dyDescent="0.2">
      <c r="B3" s="9"/>
      <c r="D3" s="396" t="s">
        <v>288</v>
      </c>
      <c r="E3" s="396"/>
      <c r="F3" s="396"/>
      <c r="G3" s="396"/>
      <c r="H3" s="396"/>
      <c r="I3" s="396"/>
      <c r="J3" s="80"/>
      <c r="K3" s="80"/>
    </row>
    <row r="4" spans="1:12" ht="20.5" customHeight="1" x14ac:dyDescent="0.2">
      <c r="B4" s="397" t="s">
        <v>289</v>
      </c>
      <c r="C4" s="397"/>
      <c r="D4" s="397"/>
      <c r="E4" s="397"/>
      <c r="F4" s="397"/>
      <c r="G4" s="397"/>
      <c r="H4" s="397"/>
      <c r="I4" s="397"/>
      <c r="J4" s="397"/>
      <c r="K4" s="397"/>
    </row>
    <row r="5" spans="1:12" s="4" customFormat="1" ht="18" customHeight="1" x14ac:dyDescent="0.2">
      <c r="B5" s="9" t="s">
        <v>291</v>
      </c>
      <c r="C5" s="13"/>
      <c r="D5" s="13"/>
      <c r="E5" s="9"/>
      <c r="F5" s="9"/>
      <c r="G5" s="9"/>
      <c r="H5" s="9"/>
      <c r="I5" s="9"/>
      <c r="J5" s="413" t="s">
        <v>534</v>
      </c>
      <c r="K5" s="414"/>
      <c r="L5" s="74"/>
    </row>
    <row r="6" spans="1:12" s="4" customFormat="1" ht="18" customHeight="1" x14ac:dyDescent="0.2">
      <c r="B6" s="388" t="s">
        <v>7</v>
      </c>
      <c r="C6" s="388"/>
      <c r="D6" s="388"/>
      <c r="E6" s="415" t="s">
        <v>2</v>
      </c>
      <c r="F6" s="416"/>
      <c r="G6" s="416"/>
      <c r="H6" s="416"/>
      <c r="I6" s="416"/>
      <c r="J6" s="416"/>
      <c r="K6" s="417"/>
      <c r="L6" s="120"/>
    </row>
    <row r="7" spans="1:12" s="4" customFormat="1" ht="18" customHeight="1" x14ac:dyDescent="0.2">
      <c r="B7" s="388" t="s">
        <v>8</v>
      </c>
      <c r="C7" s="388"/>
      <c r="D7" s="388"/>
      <c r="E7" s="389" t="s">
        <v>2</v>
      </c>
      <c r="F7" s="390"/>
      <c r="G7" s="390"/>
      <c r="H7" s="390"/>
      <c r="I7" s="390"/>
      <c r="J7" s="390"/>
      <c r="K7" s="391"/>
      <c r="L7" s="120"/>
    </row>
    <row r="8" spans="1:12" s="4" customFormat="1" ht="18" customHeight="1" x14ac:dyDescent="0.2">
      <c r="B8" s="388" t="s">
        <v>9</v>
      </c>
      <c r="C8" s="388"/>
      <c r="D8" s="388"/>
      <c r="E8" s="389" t="s">
        <v>2</v>
      </c>
      <c r="F8" s="390"/>
      <c r="G8" s="390"/>
      <c r="H8" s="390"/>
      <c r="I8" s="390"/>
      <c r="J8" s="390"/>
      <c r="K8" s="391"/>
      <c r="L8" s="120"/>
    </row>
    <row r="9" spans="1:12" s="4" customFormat="1" ht="18" customHeight="1" x14ac:dyDescent="0.2">
      <c r="B9" s="388" t="s">
        <v>10</v>
      </c>
      <c r="C9" s="388"/>
      <c r="D9" s="388"/>
      <c r="E9" s="392" t="s">
        <v>2</v>
      </c>
      <c r="F9" s="393"/>
      <c r="G9" s="393"/>
      <c r="H9" s="393"/>
      <c r="I9" s="393"/>
      <c r="J9" s="393"/>
      <c r="K9" s="394"/>
      <c r="L9" s="120"/>
    </row>
    <row r="10" spans="1:12" s="4" customFormat="1" ht="18" customHeight="1" x14ac:dyDescent="0.2">
      <c r="B10" s="388" t="s">
        <v>11</v>
      </c>
      <c r="C10" s="388"/>
      <c r="D10" s="388"/>
      <c r="E10" s="402" t="s">
        <v>2</v>
      </c>
      <c r="F10" s="393"/>
      <c r="G10" s="393"/>
      <c r="H10" s="393"/>
      <c r="I10" s="393"/>
      <c r="J10" s="393"/>
      <c r="K10" s="394"/>
      <c r="L10" s="120"/>
    </row>
    <row r="11" spans="1:12" s="4" customFormat="1" ht="20.5" customHeight="1" x14ac:dyDescent="0.2">
      <c r="E11" s="398"/>
      <c r="F11" s="385"/>
      <c r="G11" s="385"/>
      <c r="H11" s="385"/>
      <c r="I11" s="385"/>
      <c r="J11" s="385"/>
      <c r="K11" s="385"/>
      <c r="L11" s="121"/>
    </row>
    <row r="12" spans="1:12" ht="15.65" customHeight="1" x14ac:dyDescent="0.2">
      <c r="B12" s="9" t="s">
        <v>292</v>
      </c>
      <c r="D12" s="13"/>
      <c r="H12" s="125"/>
      <c r="J12" s="1"/>
      <c r="K12" s="1"/>
      <c r="L12" s="122"/>
    </row>
    <row r="13" spans="1:12" s="4" customFormat="1" ht="18" customHeight="1" x14ac:dyDescent="0.2">
      <c r="B13" s="388" t="s">
        <v>1</v>
      </c>
      <c r="C13" s="388"/>
      <c r="D13" s="388"/>
      <c r="E13" s="415" t="s">
        <v>2</v>
      </c>
      <c r="F13" s="416"/>
      <c r="G13" s="416"/>
      <c r="H13" s="416"/>
      <c r="I13" s="416"/>
      <c r="J13" s="416"/>
      <c r="K13" s="417"/>
      <c r="L13" s="120"/>
    </row>
    <row r="14" spans="1:12" s="4" customFormat="1" ht="18" customHeight="1" x14ac:dyDescent="0.2">
      <c r="B14" s="388" t="s">
        <v>4</v>
      </c>
      <c r="C14" s="388"/>
      <c r="D14" s="388"/>
      <c r="E14" s="389" t="s">
        <v>2</v>
      </c>
      <c r="F14" s="390"/>
      <c r="G14" s="390"/>
      <c r="H14" s="390"/>
      <c r="I14" s="390"/>
      <c r="J14" s="390"/>
      <c r="K14" s="391"/>
      <c r="L14" s="120"/>
    </row>
    <row r="15" spans="1:12" s="4" customFormat="1" ht="18" customHeight="1" x14ac:dyDescent="0.2">
      <c r="B15" s="388" t="s">
        <v>5</v>
      </c>
      <c r="C15" s="388"/>
      <c r="D15" s="388"/>
      <c r="E15" s="392" t="s">
        <v>2</v>
      </c>
      <c r="F15" s="393"/>
      <c r="G15" s="393"/>
      <c r="H15" s="393"/>
      <c r="I15" s="393"/>
      <c r="J15" s="393"/>
      <c r="K15" s="394"/>
      <c r="L15" s="120"/>
    </row>
    <row r="16" spans="1:12" s="4" customFormat="1" ht="18" customHeight="1" x14ac:dyDescent="0.2">
      <c r="B16" s="388" t="s">
        <v>6</v>
      </c>
      <c r="C16" s="388"/>
      <c r="D16" s="388"/>
      <c r="E16" s="395" t="s">
        <v>2</v>
      </c>
      <c r="F16" s="393"/>
      <c r="G16" s="393"/>
      <c r="H16" s="393"/>
      <c r="I16" s="393"/>
      <c r="J16" s="393"/>
      <c r="K16" s="394"/>
      <c r="L16" s="120"/>
    </row>
    <row r="17" spans="1:19" s="4" customFormat="1" ht="18" customHeight="1" x14ac:dyDescent="0.2">
      <c r="B17" s="388" t="s">
        <v>3</v>
      </c>
      <c r="C17" s="388"/>
      <c r="D17" s="388"/>
      <c r="E17" s="389" t="s">
        <v>2</v>
      </c>
      <c r="F17" s="390"/>
      <c r="G17" s="390"/>
      <c r="H17" s="390"/>
      <c r="I17" s="390"/>
      <c r="J17" s="390"/>
      <c r="K17" s="391"/>
      <c r="L17" s="120"/>
    </row>
    <row r="18" spans="1:19" s="4" customFormat="1" ht="19" customHeight="1" x14ac:dyDescent="0.2">
      <c r="B18" s="13"/>
      <c r="C18" s="13"/>
      <c r="D18" s="13"/>
      <c r="E18" s="9"/>
      <c r="F18" s="9"/>
      <c r="G18" s="9"/>
      <c r="H18" s="9"/>
      <c r="I18" s="9"/>
      <c r="J18" s="3"/>
      <c r="K18" s="3"/>
      <c r="L18" s="74"/>
    </row>
    <row r="19" spans="1:19" x14ac:dyDescent="0.2">
      <c r="B19" s="388" t="s">
        <v>304</v>
      </c>
      <c r="C19" s="388"/>
      <c r="D19" s="388"/>
      <c r="E19" s="399" t="s">
        <v>535</v>
      </c>
      <c r="F19" s="400"/>
      <c r="G19" s="400"/>
      <c r="H19" s="400"/>
      <c r="I19" s="400"/>
      <c r="J19" s="400"/>
      <c r="K19" s="401"/>
    </row>
    <row r="20" spans="1:19" ht="20.149999999999999" customHeight="1" x14ac:dyDescent="0.2">
      <c r="B20" s="1"/>
      <c r="C20" s="1"/>
      <c r="D20" s="1"/>
      <c r="E20" s="1"/>
      <c r="F20" s="1"/>
      <c r="G20" s="1"/>
      <c r="H20" s="1"/>
      <c r="I20" s="1"/>
    </row>
    <row r="21" spans="1:19" x14ac:dyDescent="0.2">
      <c r="B21" s="387"/>
      <c r="C21" s="387"/>
      <c r="D21" s="387"/>
      <c r="E21" s="387"/>
      <c r="F21" s="387"/>
      <c r="G21" s="387"/>
      <c r="H21" s="387"/>
      <c r="I21" s="387"/>
    </row>
    <row r="22" spans="1:19" ht="18" customHeight="1" x14ac:dyDescent="0.2">
      <c r="B22" s="404" t="s">
        <v>372</v>
      </c>
      <c r="C22" s="404"/>
      <c r="D22" s="404"/>
      <c r="E22" s="404"/>
      <c r="F22" s="404"/>
      <c r="G22" s="404"/>
      <c r="H22" s="404"/>
      <c r="I22" s="404"/>
      <c r="J22" s="404"/>
      <c r="K22" s="404"/>
    </row>
    <row r="23" spans="1:19" ht="9" customHeight="1" thickBot="1" x14ac:dyDescent="0.25">
      <c r="B23" s="68"/>
      <c r="C23" s="68"/>
      <c r="D23" s="68"/>
      <c r="E23" s="68"/>
      <c r="F23" s="68"/>
      <c r="G23" s="1"/>
      <c r="H23" s="1"/>
      <c r="I23" s="1"/>
      <c r="J23" s="1"/>
      <c r="K23" s="1"/>
      <c r="N23" s="120"/>
    </row>
    <row r="24" spans="1:19" ht="26.5" customHeight="1" x14ac:dyDescent="0.2">
      <c r="B24" s="405" t="s">
        <v>489</v>
      </c>
      <c r="C24" s="406"/>
      <c r="D24" s="406"/>
      <c r="E24" s="406"/>
      <c r="F24" s="406"/>
      <c r="G24" s="406"/>
      <c r="H24" s="406"/>
      <c r="I24" s="406"/>
      <c r="J24" s="406"/>
      <c r="K24" s="407"/>
    </row>
    <row r="25" spans="1:19" ht="21" customHeight="1" thickBot="1" x14ac:dyDescent="0.25">
      <c r="B25" s="408"/>
      <c r="C25" s="409"/>
      <c r="D25" s="409"/>
      <c r="E25" s="409"/>
      <c r="F25" s="409"/>
      <c r="G25" s="409"/>
      <c r="H25" s="409"/>
      <c r="I25" s="409"/>
      <c r="J25" s="409"/>
      <c r="K25" s="410"/>
      <c r="N25" s="120"/>
    </row>
    <row r="26" spans="1:19" ht="18" customHeight="1" x14ac:dyDescent="0.2">
      <c r="B26" s="1"/>
      <c r="C26" s="1"/>
      <c r="D26" s="1"/>
      <c r="E26" s="1"/>
      <c r="F26" s="1"/>
      <c r="G26" s="1"/>
      <c r="H26" s="1"/>
      <c r="I26" s="1"/>
      <c r="J26" s="1"/>
      <c r="K26" s="1"/>
      <c r="N26" s="120"/>
      <c r="R26" s="123"/>
      <c r="S26" s="12"/>
    </row>
    <row r="27" spans="1:19" x14ac:dyDescent="0.2">
      <c r="B27" s="411" t="s">
        <v>373</v>
      </c>
      <c r="C27" s="411"/>
      <c r="D27" s="411"/>
      <c r="E27" s="411"/>
      <c r="F27" s="411"/>
      <c r="G27" s="411"/>
      <c r="H27" s="411"/>
      <c r="I27" s="411"/>
      <c r="J27" s="411"/>
      <c r="K27" s="411"/>
      <c r="N27" s="120"/>
      <c r="R27" s="123"/>
      <c r="S27" s="12"/>
    </row>
    <row r="28" spans="1:19" ht="16" customHeight="1" x14ac:dyDescent="0.2">
      <c r="B28" s="371" t="s">
        <v>377</v>
      </c>
      <c r="C28" s="371"/>
      <c r="D28" s="371"/>
      <c r="E28" s="371"/>
      <c r="F28" s="371"/>
      <c r="G28" s="371"/>
      <c r="H28" s="371"/>
      <c r="I28" s="371"/>
      <c r="J28" s="371"/>
      <c r="K28" s="371"/>
    </row>
    <row r="29" spans="1:19" ht="18" customHeight="1" x14ac:dyDescent="0.2">
      <c r="B29" s="370" t="s">
        <v>374</v>
      </c>
      <c r="C29" s="370"/>
      <c r="D29" s="370"/>
      <c r="E29" s="370"/>
      <c r="F29" s="370"/>
      <c r="G29" s="370"/>
      <c r="H29" s="370"/>
      <c r="I29" s="370"/>
      <c r="J29" s="370"/>
      <c r="K29" s="68"/>
    </row>
    <row r="30" spans="1:19" ht="18" customHeight="1" x14ac:dyDescent="0.2">
      <c r="B30" s="370" t="s">
        <v>375</v>
      </c>
      <c r="C30" s="370"/>
      <c r="D30" s="370"/>
      <c r="E30" s="370"/>
      <c r="F30" s="370"/>
      <c r="G30" s="370"/>
      <c r="H30" s="370"/>
      <c r="I30" s="370"/>
      <c r="J30" s="370"/>
      <c r="K30" s="370"/>
    </row>
    <row r="31" spans="1:19" ht="18" customHeight="1" x14ac:dyDescent="0.2">
      <c r="B31" s="370" t="s">
        <v>376</v>
      </c>
      <c r="C31" s="370"/>
      <c r="D31" s="370"/>
      <c r="E31" s="370"/>
      <c r="F31" s="370"/>
      <c r="G31" s="370"/>
      <c r="H31" s="370"/>
      <c r="I31" s="370"/>
      <c r="J31" s="370"/>
      <c r="K31" s="370"/>
    </row>
    <row r="32" spans="1:19" s="2" customFormat="1" x14ac:dyDescent="0.2">
      <c r="A32" s="1"/>
      <c r="B32" s="10"/>
      <c r="C32" s="14"/>
      <c r="D32" s="14"/>
      <c r="E32" s="14"/>
      <c r="G32" s="14"/>
      <c r="J32" s="14"/>
      <c r="L32" s="1"/>
      <c r="M32" s="1"/>
      <c r="N32" s="1"/>
    </row>
    <row r="33" spans="1:14" ht="21.5" thickBot="1" x14ac:dyDescent="0.25">
      <c r="B33" s="66" t="s">
        <v>290</v>
      </c>
      <c r="C33" s="14"/>
      <c r="D33" s="14"/>
      <c r="E33" s="24"/>
      <c r="F33" s="24"/>
      <c r="G33" s="24"/>
      <c r="H33" s="24"/>
      <c r="I33" s="24"/>
      <c r="J33" s="74"/>
      <c r="K33" s="1"/>
    </row>
    <row r="34" spans="1:14" ht="21.5" thickBot="1" x14ac:dyDescent="0.25">
      <c r="B34" s="66" t="s">
        <v>293</v>
      </c>
      <c r="C34" s="14"/>
      <c r="D34" s="14"/>
      <c r="E34" s="24"/>
      <c r="F34" s="24"/>
      <c r="G34" s="24"/>
      <c r="H34" s="24"/>
      <c r="I34" s="368" t="s">
        <v>13</v>
      </c>
      <c r="J34" s="369"/>
      <c r="K34" s="1"/>
    </row>
    <row r="35" spans="1:14" ht="21.5" thickBot="1" x14ac:dyDescent="0.25">
      <c r="B35" s="66"/>
      <c r="C35" s="14"/>
      <c r="D35" s="14"/>
      <c r="E35" s="24"/>
      <c r="F35" s="24"/>
      <c r="G35" s="24"/>
      <c r="H35" s="403" t="s">
        <v>517</v>
      </c>
      <c r="I35" s="403"/>
      <c r="J35" s="403"/>
      <c r="K35" s="403"/>
    </row>
    <row r="36" spans="1:14" ht="21.5" thickBot="1" x14ac:dyDescent="0.25">
      <c r="B36" s="66"/>
      <c r="C36" s="14"/>
      <c r="D36" s="14"/>
      <c r="E36" s="24"/>
      <c r="F36" s="24"/>
      <c r="G36" s="24"/>
      <c r="H36" s="24"/>
      <c r="I36" s="168">
        <v>0</v>
      </c>
      <c r="J36" s="170" t="s">
        <v>386</v>
      </c>
      <c r="K36" s="1"/>
    </row>
    <row r="37" spans="1:14" x14ac:dyDescent="0.2">
      <c r="B37" s="66"/>
      <c r="C37" s="14"/>
      <c r="D37" s="14"/>
      <c r="E37" s="24"/>
      <c r="F37" s="24"/>
      <c r="G37" s="24"/>
      <c r="H37" s="24"/>
      <c r="I37" s="74"/>
      <c r="J37" s="74"/>
    </row>
    <row r="38" spans="1:14" x14ac:dyDescent="0.2">
      <c r="B38" s="66" t="s">
        <v>294</v>
      </c>
      <c r="C38" s="14"/>
      <c r="D38" s="14"/>
      <c r="E38" s="24"/>
      <c r="F38" s="24"/>
      <c r="G38" s="24"/>
      <c r="H38" s="24"/>
      <c r="I38" s="128"/>
      <c r="J38" s="24"/>
    </row>
    <row r="39" spans="1:14" x14ac:dyDescent="0.2">
      <c r="B39" s="126" t="s">
        <v>34</v>
      </c>
      <c r="C39" s="127"/>
      <c r="D39" s="127"/>
      <c r="E39" s="128"/>
      <c r="F39" s="128"/>
      <c r="G39" s="128"/>
      <c r="H39" s="128"/>
      <c r="J39" s="24"/>
    </row>
    <row r="40" spans="1:14" x14ac:dyDescent="0.2">
      <c r="B40" s="382" t="s">
        <v>35</v>
      </c>
      <c r="C40" s="383"/>
      <c r="D40" s="383"/>
      <c r="E40" s="383"/>
      <c r="F40" s="383"/>
      <c r="G40" s="383"/>
      <c r="H40" s="383"/>
      <c r="I40" s="383"/>
      <c r="J40" s="129"/>
    </row>
    <row r="41" spans="1:14" ht="33.65" customHeight="1" x14ac:dyDescent="0.2">
      <c r="B41" s="384" t="s">
        <v>295</v>
      </c>
      <c r="C41" s="384"/>
      <c r="D41" s="384"/>
      <c r="E41" s="384"/>
      <c r="F41" s="384"/>
      <c r="G41" s="384"/>
      <c r="H41" s="384"/>
      <c r="I41" s="384"/>
      <c r="J41" s="130"/>
    </row>
    <row r="42" spans="1:14" x14ac:dyDescent="0.2">
      <c r="B42" s="385" t="s">
        <v>296</v>
      </c>
      <c r="C42" s="385"/>
      <c r="D42" s="385"/>
      <c r="E42" s="385"/>
      <c r="F42" s="385"/>
      <c r="G42" s="385"/>
      <c r="H42" s="385"/>
      <c r="I42" s="385"/>
      <c r="J42" s="385"/>
    </row>
    <row r="43" spans="1:14" x14ac:dyDescent="0.2">
      <c r="B43" s="386" t="s">
        <v>38</v>
      </c>
      <c r="C43" s="385"/>
      <c r="D43" s="385"/>
      <c r="E43" s="385"/>
      <c r="F43" s="385"/>
      <c r="G43" s="385"/>
      <c r="H43" s="385"/>
      <c r="I43" s="385"/>
      <c r="J43" s="24"/>
      <c r="L43" s="4"/>
    </row>
    <row r="44" spans="1:14" x14ac:dyDescent="0.2">
      <c r="B44" s="13" t="s">
        <v>39</v>
      </c>
      <c r="C44" s="14"/>
      <c r="D44" s="14"/>
      <c r="E44" s="24"/>
      <c r="F44" s="131" t="s">
        <v>16</v>
      </c>
      <c r="G44" s="24"/>
      <c r="H44" s="24"/>
      <c r="I44" s="67"/>
      <c r="J44" s="24"/>
      <c r="L44" s="4"/>
    </row>
    <row r="45" spans="1:14" x14ac:dyDescent="0.2">
      <c r="B45" s="9"/>
      <c r="C45" s="3"/>
      <c r="D45" s="3"/>
      <c r="I45" s="14"/>
      <c r="L45" s="4"/>
    </row>
    <row r="46" spans="1:14" s="2" customFormat="1" ht="18" customHeight="1" thickBot="1" x14ac:dyDescent="0.25">
      <c r="A46" s="1"/>
      <c r="B46" s="66" t="s">
        <v>509</v>
      </c>
      <c r="C46" s="13"/>
      <c r="D46" s="13"/>
      <c r="E46" s="72"/>
      <c r="F46" s="72"/>
      <c r="G46" s="72"/>
      <c r="H46" s="72"/>
      <c r="I46" s="72"/>
      <c r="L46" s="1"/>
      <c r="M46" s="1"/>
      <c r="N46" s="1"/>
    </row>
    <row r="47" spans="1:14" s="2" customFormat="1" x14ac:dyDescent="0.2">
      <c r="A47" s="1"/>
      <c r="B47" s="372"/>
      <c r="C47" s="373"/>
      <c r="D47" s="373"/>
      <c r="E47" s="373"/>
      <c r="F47" s="373"/>
      <c r="G47" s="373"/>
      <c r="H47" s="373"/>
      <c r="I47" s="374"/>
      <c r="J47" s="15"/>
      <c r="L47" s="1"/>
      <c r="M47" s="1"/>
      <c r="N47" s="1"/>
    </row>
    <row r="48" spans="1:14" s="2" customFormat="1" x14ac:dyDescent="0.2">
      <c r="A48" s="1"/>
      <c r="B48" s="375"/>
      <c r="C48" s="376"/>
      <c r="D48" s="376"/>
      <c r="E48" s="376"/>
      <c r="F48" s="376"/>
      <c r="G48" s="376"/>
      <c r="H48" s="376"/>
      <c r="I48" s="377"/>
      <c r="J48" s="15"/>
      <c r="L48" s="1"/>
      <c r="M48" s="1"/>
      <c r="N48" s="1"/>
    </row>
    <row r="49" spans="1:14" s="2" customFormat="1" x14ac:dyDescent="0.2">
      <c r="A49" s="1"/>
      <c r="B49" s="375"/>
      <c r="C49" s="376"/>
      <c r="D49" s="376"/>
      <c r="E49" s="376"/>
      <c r="F49" s="376"/>
      <c r="G49" s="376"/>
      <c r="H49" s="376"/>
      <c r="I49" s="377"/>
      <c r="J49" s="15"/>
      <c r="L49" s="1"/>
      <c r="M49" s="1"/>
      <c r="N49" s="1"/>
    </row>
    <row r="50" spans="1:14" s="2" customFormat="1" x14ac:dyDescent="0.2">
      <c r="A50" s="1"/>
      <c r="B50" s="378"/>
      <c r="C50" s="376"/>
      <c r="D50" s="376"/>
      <c r="E50" s="376"/>
      <c r="F50" s="376"/>
      <c r="G50" s="376"/>
      <c r="H50" s="376"/>
      <c r="I50" s="377"/>
      <c r="J50" s="15"/>
      <c r="L50" s="1"/>
      <c r="M50" s="1"/>
      <c r="N50" s="1"/>
    </row>
    <row r="51" spans="1:14" s="2" customFormat="1" x14ac:dyDescent="0.2">
      <c r="A51" s="1"/>
      <c r="B51" s="378"/>
      <c r="C51" s="376"/>
      <c r="D51" s="376"/>
      <c r="E51" s="376"/>
      <c r="F51" s="376"/>
      <c r="G51" s="376"/>
      <c r="H51" s="376"/>
      <c r="I51" s="377"/>
      <c r="J51" s="15"/>
      <c r="L51" s="1"/>
      <c r="M51" s="1"/>
      <c r="N51" s="1"/>
    </row>
    <row r="52" spans="1:14" s="2" customFormat="1" x14ac:dyDescent="0.2">
      <c r="A52" s="1"/>
      <c r="B52" s="378"/>
      <c r="C52" s="376"/>
      <c r="D52" s="376"/>
      <c r="E52" s="376"/>
      <c r="F52" s="376"/>
      <c r="G52" s="376"/>
      <c r="H52" s="376"/>
      <c r="I52" s="377"/>
      <c r="J52" s="15"/>
      <c r="L52" s="1"/>
      <c r="M52" s="1"/>
      <c r="N52" s="1"/>
    </row>
    <row r="53" spans="1:14" s="2" customFormat="1" x14ac:dyDescent="0.2">
      <c r="A53" s="1"/>
      <c r="B53" s="378"/>
      <c r="C53" s="376"/>
      <c r="D53" s="376"/>
      <c r="E53" s="376"/>
      <c r="F53" s="376"/>
      <c r="G53" s="376"/>
      <c r="H53" s="376"/>
      <c r="I53" s="377"/>
      <c r="J53" s="15"/>
      <c r="L53" s="1"/>
      <c r="M53" s="1"/>
      <c r="N53" s="1"/>
    </row>
    <row r="54" spans="1:14" s="2" customFormat="1" ht="21.5" thickBot="1" x14ac:dyDescent="0.25">
      <c r="A54" s="1"/>
      <c r="B54" s="379"/>
      <c r="C54" s="380"/>
      <c r="D54" s="380"/>
      <c r="E54" s="380"/>
      <c r="F54" s="380"/>
      <c r="G54" s="380"/>
      <c r="H54" s="380"/>
      <c r="I54" s="381"/>
      <c r="J54" s="15"/>
      <c r="L54" s="1"/>
      <c r="M54" s="1"/>
      <c r="N54" s="1"/>
    </row>
    <row r="55" spans="1:14" s="2" customFormat="1" x14ac:dyDescent="0.2">
      <c r="A55" s="1"/>
      <c r="B55" s="15"/>
      <c r="C55" s="15"/>
      <c r="D55" s="15"/>
      <c r="E55" s="15"/>
      <c r="F55" s="15"/>
      <c r="G55" s="15"/>
      <c r="H55" s="15"/>
      <c r="I55" s="15"/>
      <c r="J55" s="15"/>
      <c r="L55" s="1"/>
      <c r="M55" s="1"/>
      <c r="N55" s="1"/>
    </row>
    <row r="56" spans="1:14" s="2" customFormat="1" x14ac:dyDescent="0.2">
      <c r="A56" s="1"/>
      <c r="B56" s="15"/>
      <c r="C56" s="15"/>
      <c r="D56" s="15"/>
      <c r="E56" s="15"/>
      <c r="F56" s="15"/>
      <c r="G56" s="15"/>
      <c r="H56" s="15"/>
      <c r="I56" s="15"/>
      <c r="J56" s="15"/>
      <c r="L56" s="1"/>
      <c r="M56" s="1"/>
      <c r="N56" s="1"/>
    </row>
    <row r="57" spans="1:14" s="2" customFormat="1" x14ac:dyDescent="0.2">
      <c r="A57" s="1"/>
      <c r="C57" s="5"/>
      <c r="D57" s="5"/>
      <c r="E57" s="6"/>
      <c r="F57" s="6"/>
      <c r="G57" s="124"/>
      <c r="H57" s="5"/>
      <c r="I57" s="8"/>
      <c r="J57" s="6"/>
      <c r="L57" s="1"/>
      <c r="M57" s="1"/>
      <c r="N57" s="1"/>
    </row>
  </sheetData>
  <sheetProtection algorithmName="SHA-512" hashValue="BfaAFNMc6pi4b5WfeA80hjsT+aV06A7ZaxtbzCawLqvOFWfvNLmvBCAIqiY0T1aQt5RNAn0TQcQNsp6Nx2OViA==" saltValue="mVfVFYRu0uKyxp17qM9a1g==" spinCount="100000" sheet="1" formatCells="0"/>
  <mergeCells count="42">
    <mergeCell ref="H35:K35"/>
    <mergeCell ref="B22:K22"/>
    <mergeCell ref="B24:K25"/>
    <mergeCell ref="B27:K27"/>
    <mergeCell ref="B2:K2"/>
    <mergeCell ref="J5:K5"/>
    <mergeCell ref="B13:D13"/>
    <mergeCell ref="E13:K13"/>
    <mergeCell ref="B6:D6"/>
    <mergeCell ref="E6:K6"/>
    <mergeCell ref="B7:D7"/>
    <mergeCell ref="E7:K7"/>
    <mergeCell ref="B8:D8"/>
    <mergeCell ref="E8:K8"/>
    <mergeCell ref="B9:D9"/>
    <mergeCell ref="E9:K9"/>
    <mergeCell ref="D3:I3"/>
    <mergeCell ref="B4:K4"/>
    <mergeCell ref="E11:K11"/>
    <mergeCell ref="B19:D19"/>
    <mergeCell ref="E19:K19"/>
    <mergeCell ref="B10:D10"/>
    <mergeCell ref="E10:K10"/>
    <mergeCell ref="B21:I21"/>
    <mergeCell ref="B17:D17"/>
    <mergeCell ref="E17:K17"/>
    <mergeCell ref="B14:D14"/>
    <mergeCell ref="E14:K14"/>
    <mergeCell ref="B15:D15"/>
    <mergeCell ref="E15:K15"/>
    <mergeCell ref="B16:D16"/>
    <mergeCell ref="E16:K16"/>
    <mergeCell ref="B47:I54"/>
    <mergeCell ref="B40:I40"/>
    <mergeCell ref="B41:I41"/>
    <mergeCell ref="B42:J42"/>
    <mergeCell ref="B43:I43"/>
    <mergeCell ref="I34:J34"/>
    <mergeCell ref="B31:K31"/>
    <mergeCell ref="B28:K28"/>
    <mergeCell ref="B29:J29"/>
    <mergeCell ref="B30:K30"/>
  </mergeCells>
  <phoneticPr fontId="1"/>
  <conditionalFormatting sqref="E17">
    <cfRule type="containsText" dxfId="30" priority="13" operator="containsText" text="必須">
      <formula>NOT(ISERROR(SEARCH("必須",E17)))</formula>
    </cfRule>
    <cfRule type="containsText" dxfId="29" priority="14" operator="containsText" text="必ず記入ください">
      <formula>NOT(ISERROR(SEARCH("必ず記入ください",E17)))</formula>
    </cfRule>
  </conditionalFormatting>
  <conditionalFormatting sqref="E6:K6 E7 E8:K10">
    <cfRule type="containsText" dxfId="28" priority="32" operator="containsText" text="必須">
      <formula>NOT(ISERROR(SEARCH("必須",E6)))</formula>
    </cfRule>
    <cfRule type="containsText" dxfId="27" priority="33" operator="containsText" text="必ず記入ください">
      <formula>NOT(ISERROR(SEARCH("必ず記入ください",E6)))</formula>
    </cfRule>
  </conditionalFormatting>
  <conditionalFormatting sqref="E13:K17">
    <cfRule type="containsText" dxfId="26" priority="11" operator="containsText" text="必須">
      <formula>NOT(ISERROR(SEARCH("必須",E13)))</formula>
    </cfRule>
    <cfRule type="containsText" dxfId="25" priority="12" operator="containsText" text="必ず記入ください">
      <formula>NOT(ISERROR(SEARCH("必ず記入ください",E13)))</formula>
    </cfRule>
  </conditionalFormatting>
  <conditionalFormatting sqref="I45">
    <cfRule type="containsText" dxfId="24" priority="41" operator="containsText" text="選択要">
      <formula>NOT(ISERROR(SEARCH("選択要",I45)))</formula>
    </cfRule>
  </conditionalFormatting>
  <conditionalFormatting sqref="I34:J34">
    <cfRule type="containsText" dxfId="23" priority="2" operator="containsText" text="選択要">
      <formula>NOT(ISERROR(SEARCH("選択要",I34)))</formula>
    </cfRule>
  </conditionalFormatting>
  <conditionalFormatting sqref="I36:J36">
    <cfRule type="expression" dxfId="22" priority="1">
      <formula>$I$34="必要"</formula>
    </cfRule>
  </conditionalFormatting>
  <dataValidations count="2">
    <dataValidation type="list" allowBlank="1" showInputMessage="1" showErrorMessage="1" sqref="I34" xr:uid="{84BE6BC5-83DB-4916-92F1-8607F751771B}">
      <formula1>"選択要,必要,不要"</formula1>
    </dataValidation>
    <dataValidation type="list" allowBlank="1" showInputMessage="1" showErrorMessage="1" sqref="I45" xr:uid="{4B2BF0D4-DB7A-4078-9230-0A7EEF6A0609}">
      <formula1>"選択要,有,無"</formula1>
    </dataValidation>
  </dataValidations>
  <hyperlinks>
    <hyperlink ref="F44" r:id="rId1" xr:uid="{1CCBF78E-910C-461A-B036-13BFAC1C2FDD}"/>
    <hyperlink ref="E16" r:id="rId2" display="iharak@ishida.co.jp" xr:uid="{F7D81B7D-FEA8-4FE8-8B2F-58F8CCD370DC}"/>
    <hyperlink ref="E10" r:id="rId3" display="kishimur@ishida.co.jp" xr:uid="{E59D5240-5838-41F6-97A9-ED89DC12CD16}"/>
  </hyperlinks>
  <pageMargins left="0.43307086614173229" right="0.19685039370078741" top="0.19685039370078741" bottom="0" header="0.11811023622047245" footer="0.05"/>
  <pageSetup paperSize="9" scale="56" orientation="portrait" horizontalDpi="4294967293"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F8C49-92F9-4225-A4D6-CECDD5FEC6D4}">
  <sheetPr>
    <pageSetUpPr fitToPage="1"/>
  </sheetPr>
  <dimension ref="A1:AL110"/>
  <sheetViews>
    <sheetView zoomScaleNormal="100" workbookViewId="0">
      <selection activeCell="I2" sqref="I2:J2"/>
    </sheetView>
  </sheetViews>
  <sheetFormatPr defaultColWidth="8.54296875" defaultRowHeight="21" x14ac:dyDescent="0.2"/>
  <cols>
    <col min="1" max="1" width="8" style="1" customWidth="1"/>
    <col min="2" max="2" width="17.1796875" style="2" customWidth="1"/>
    <col min="3" max="10" width="12.6328125" style="2" customWidth="1"/>
    <col min="11" max="11" width="11.453125" style="2" customWidth="1"/>
    <col min="12" max="15" width="11.453125" style="1" customWidth="1"/>
    <col min="16" max="17" width="8.54296875" style="1"/>
    <col min="18" max="18" width="14" style="1" customWidth="1"/>
    <col min="19" max="19" width="11.1796875" style="1" customWidth="1"/>
    <col min="20" max="16384" width="8.54296875" style="1"/>
  </cols>
  <sheetData>
    <row r="1" spans="2:38" ht="23.5" x14ac:dyDescent="0.2">
      <c r="B1"/>
      <c r="C1"/>
      <c r="D1"/>
      <c r="E1" s="63" t="s">
        <v>338</v>
      </c>
      <c r="F1"/>
      <c r="G1"/>
      <c r="H1" s="39"/>
      <c r="I1" s="784" t="s">
        <v>359</v>
      </c>
      <c r="J1" s="785"/>
      <c r="AL1" s="18"/>
    </row>
    <row r="2" spans="2:38" ht="14.5" customHeight="1" x14ac:dyDescent="0.2">
      <c r="B2"/>
      <c r="C2"/>
      <c r="D2"/>
      <c r="E2"/>
      <c r="F2"/>
      <c r="G2"/>
      <c r="H2" s="30" t="s">
        <v>132</v>
      </c>
      <c r="I2" s="786" t="str">
        <f>'5_検定決定通知書(JCW=&gt;依頼元)'!I2</f>
        <v>SS0000XX</v>
      </c>
      <c r="J2" s="786"/>
    </row>
    <row r="3" spans="2:38" ht="14.5" customHeight="1" x14ac:dyDescent="0.2">
      <c r="B3" s="787" t="str">
        <f>'5_検定決定通知書(JCW=&gt;依頼元)'!B3</f>
        <v>必須 様</v>
      </c>
      <c r="C3" s="787"/>
      <c r="D3" s="787"/>
      <c r="E3" s="39"/>
      <c r="F3" s="39"/>
      <c r="G3" s="39"/>
      <c r="H3" s="39"/>
      <c r="I3" s="695"/>
      <c r="J3" s="695"/>
    </row>
    <row r="4" spans="2:38" ht="14.5" customHeight="1" x14ac:dyDescent="0.2">
      <c r="B4" s="39"/>
      <c r="C4" s="39"/>
      <c r="D4" s="65"/>
      <c r="E4" s="39"/>
      <c r="F4" s="39"/>
      <c r="G4" s="39"/>
      <c r="H4" s="700" t="s">
        <v>133</v>
      </c>
      <c r="I4" s="700"/>
      <c r="J4" s="700"/>
    </row>
    <row r="5" spans="2:38" ht="14.5" customHeight="1" x14ac:dyDescent="0.2">
      <c r="B5" s="39"/>
      <c r="C5" s="39"/>
      <c r="D5" s="39"/>
      <c r="E5" s="39"/>
      <c r="F5" s="39"/>
      <c r="G5" s="39"/>
      <c r="J5" s="39"/>
    </row>
    <row r="6" spans="2:38" ht="14.5" customHeight="1" x14ac:dyDescent="0.2">
      <c r="B6" s="39" t="s">
        <v>358</v>
      </c>
      <c r="C6" s="1"/>
      <c r="D6" s="39"/>
      <c r="E6" s="39"/>
      <c r="F6" s="39"/>
      <c r="G6" s="39"/>
      <c r="H6" s="39"/>
      <c r="I6" s="39"/>
      <c r="J6" s="39"/>
    </row>
    <row r="7" spans="2:38" ht="14.5" customHeight="1" x14ac:dyDescent="0.2">
      <c r="B7" s="39" t="s">
        <v>339</v>
      </c>
      <c r="C7" s="1"/>
      <c r="D7" s="39"/>
      <c r="E7" s="39"/>
      <c r="F7" s="39"/>
      <c r="G7" s="39"/>
      <c r="H7" s="39"/>
      <c r="I7" s="39"/>
      <c r="J7" s="39"/>
    </row>
    <row r="8" spans="2:38" ht="14.5" customHeight="1" x14ac:dyDescent="0.2">
      <c r="B8" s="39"/>
      <c r="C8" s="1"/>
      <c r="D8" s="39"/>
      <c r="E8" s="39"/>
      <c r="F8" s="39"/>
      <c r="G8" s="39"/>
      <c r="H8" s="39"/>
      <c r="I8" s="39"/>
      <c r="J8" s="39"/>
    </row>
    <row r="9" spans="2:38" ht="14.5" customHeight="1" x14ac:dyDescent="0.2">
      <c r="B9" s="20"/>
      <c r="C9" s="1"/>
      <c r="D9" s="20"/>
      <c r="E9" s="20"/>
      <c r="F9" s="20"/>
      <c r="G9" s="20"/>
      <c r="H9" s="20"/>
      <c r="I9" s="5"/>
      <c r="J9" s="8"/>
    </row>
    <row r="10" spans="2:38" ht="14.5" customHeight="1" x14ac:dyDescent="0.2">
      <c r="B10" s="388" t="s">
        <v>340</v>
      </c>
      <c r="C10" s="388"/>
      <c r="D10" s="388"/>
      <c r="E10" s="778" t="str">
        <f>'5_検定決定通知書(JCW=&gt;依頼元)'!E13</f>
        <v>2024年10月15日　14:00～17:00</v>
      </c>
      <c r="F10" s="779"/>
      <c r="G10" s="779"/>
      <c r="H10" s="779"/>
      <c r="I10" s="780"/>
    </row>
    <row r="11" spans="2:38" ht="14.5" customHeight="1" x14ac:dyDescent="0.2">
      <c r="B11" s="760" t="s">
        <v>348</v>
      </c>
      <c r="C11" s="761"/>
      <c r="D11" s="762"/>
      <c r="E11" s="119" t="s">
        <v>138</v>
      </c>
      <c r="F11" s="781" t="str">
        <f>'5_検定決定通知書(JCW=&gt;依頼元)'!F14</f>
        <v>必須</v>
      </c>
      <c r="G11" s="782"/>
      <c r="H11" s="782"/>
      <c r="I11" s="783"/>
    </row>
    <row r="12" spans="2:38" ht="14.5" customHeight="1" x14ac:dyDescent="0.2">
      <c r="B12" s="763"/>
      <c r="C12" s="454"/>
      <c r="D12" s="764"/>
      <c r="E12" s="119" t="s">
        <v>139</v>
      </c>
      <c r="F12" s="757" t="str">
        <f>'5_検定決定通知書(JCW=&gt;依頼元)'!F15</f>
        <v>必須</v>
      </c>
      <c r="G12" s="758"/>
      <c r="H12" s="758"/>
      <c r="I12" s="759"/>
      <c r="J12" s="36"/>
      <c r="M12" s="1" t="str">
        <f>IF(K12="","")</f>
        <v/>
      </c>
    </row>
    <row r="13" spans="2:38" ht="14.5" customHeight="1" x14ac:dyDescent="0.2">
      <c r="B13" s="763"/>
      <c r="C13" s="454"/>
      <c r="D13" s="764"/>
      <c r="E13" s="119" t="s">
        <v>341</v>
      </c>
      <c r="F13" s="757" t="str">
        <f>'4‗検定決定確認シート'!C6</f>
        <v>必須</v>
      </c>
      <c r="G13" s="758"/>
      <c r="H13" s="758"/>
      <c r="I13" s="759"/>
      <c r="J13" s="36"/>
    </row>
    <row r="14" spans="2:38" ht="14.5" customHeight="1" x14ac:dyDescent="0.2">
      <c r="B14" s="765"/>
      <c r="C14" s="766"/>
      <c r="D14" s="767"/>
      <c r="E14" s="119" t="s">
        <v>342</v>
      </c>
      <c r="F14" s="757" t="str">
        <f>'4‗検定決定確認シート'!C7</f>
        <v>必須</v>
      </c>
      <c r="G14" s="758"/>
      <c r="H14" s="758"/>
      <c r="I14" s="759"/>
      <c r="J14" s="36"/>
    </row>
    <row r="15" spans="2:38" ht="14.5" customHeight="1" x14ac:dyDescent="0.2">
      <c r="B15" s="23"/>
      <c r="C15" s="23"/>
      <c r="D15" s="23"/>
      <c r="E15" s="13"/>
      <c r="F15" s="13"/>
      <c r="G15" s="13"/>
      <c r="H15" s="13"/>
      <c r="I15" s="13"/>
    </row>
    <row r="16" spans="2:38" ht="14.5" customHeight="1" x14ac:dyDescent="0.2">
      <c r="B16" s="775" t="s">
        <v>343</v>
      </c>
      <c r="C16" s="775"/>
      <c r="D16" s="775"/>
      <c r="E16" s="776" t="s">
        <v>141</v>
      </c>
      <c r="F16" s="776"/>
      <c r="G16" s="776"/>
      <c r="H16" s="776"/>
      <c r="I16" s="776"/>
    </row>
    <row r="17" spans="2:11" ht="14.5" customHeight="1" x14ac:dyDescent="0.2">
      <c r="B17" s="775" t="s">
        <v>344</v>
      </c>
      <c r="C17" s="775"/>
      <c r="D17" s="775"/>
      <c r="E17" s="776" t="s">
        <v>318</v>
      </c>
      <c r="F17" s="776"/>
      <c r="G17" s="776"/>
      <c r="H17" s="776"/>
      <c r="I17" s="776"/>
    </row>
    <row r="18" spans="2:11" ht="14.5" customHeight="1" x14ac:dyDescent="0.2">
      <c r="B18" s="775" t="s">
        <v>345</v>
      </c>
      <c r="C18" s="775"/>
      <c r="D18" s="775"/>
      <c r="E18" s="777" t="str">
        <f>'4‗検定決定確認シート'!C72</f>
        <v>岸村　宏</v>
      </c>
      <c r="F18" s="777"/>
      <c r="G18" s="777"/>
      <c r="H18" s="777"/>
      <c r="I18" s="777"/>
    </row>
    <row r="19" spans="2:11" ht="14.5" customHeight="1" x14ac:dyDescent="0.2">
      <c r="B19" s="737" t="s">
        <v>347</v>
      </c>
      <c r="C19" s="771"/>
      <c r="D19" s="738"/>
      <c r="E19" s="768"/>
      <c r="F19" s="769"/>
      <c r="G19" s="769"/>
      <c r="H19" s="769"/>
      <c r="I19" s="770"/>
    </row>
    <row r="20" spans="2:11" ht="14.5" customHeight="1" x14ac:dyDescent="0.2">
      <c r="B20" s="775" t="s">
        <v>346</v>
      </c>
      <c r="C20" s="775"/>
      <c r="D20" s="775"/>
      <c r="E20" s="776" t="str">
        <f>'4‗検定決定確認シート'!B48</f>
        <v>なし</v>
      </c>
      <c r="F20" s="776"/>
      <c r="G20" s="776"/>
      <c r="H20" s="776"/>
      <c r="I20" s="776"/>
    </row>
    <row r="21" spans="2:11" ht="14.5" customHeight="1" x14ac:dyDescent="0.2">
      <c r="B21" s="118" t="s">
        <v>360</v>
      </c>
      <c r="C21" s="41"/>
      <c r="D21" s="41"/>
      <c r="E21" s="41"/>
    </row>
    <row r="22" spans="2:11" ht="14.5" customHeight="1" x14ac:dyDescent="0.2"/>
    <row r="23" spans="2:11" ht="18" customHeight="1" x14ac:dyDescent="0.2">
      <c r="B23" s="774" t="s">
        <v>439</v>
      </c>
      <c r="C23" s="774"/>
      <c r="D23" s="774"/>
      <c r="E23" s="774"/>
      <c r="F23" s="774"/>
      <c r="G23" s="16"/>
      <c r="H23" s="13"/>
      <c r="I23" s="13"/>
    </row>
    <row r="24" spans="2:11" ht="18" customHeight="1" x14ac:dyDescent="0.2">
      <c r="B24" s="713" t="s">
        <v>491</v>
      </c>
      <c r="C24" s="714"/>
      <c r="D24" s="714"/>
      <c r="E24" s="714"/>
      <c r="F24" s="714"/>
      <c r="G24" s="714"/>
      <c r="H24" s="714"/>
      <c r="I24" s="715"/>
      <c r="J24" s="208"/>
    </row>
    <row r="25" spans="2:11" ht="18" customHeight="1" x14ac:dyDescent="0.2">
      <c r="B25" s="716"/>
      <c r="C25" s="717"/>
      <c r="D25" s="717"/>
      <c r="E25" s="717"/>
      <c r="F25" s="717"/>
      <c r="G25" s="717"/>
      <c r="H25" s="717"/>
      <c r="I25" s="718"/>
      <c r="J25" s="209"/>
      <c r="K25" s="1"/>
    </row>
    <row r="26" spans="2:11" ht="18" customHeight="1" x14ac:dyDescent="0.2">
      <c r="B26" s="772"/>
      <c r="C26" s="772"/>
      <c r="D26" s="772"/>
      <c r="E26" s="773"/>
      <c r="F26" s="773"/>
      <c r="G26" s="17"/>
      <c r="H26" s="721"/>
      <c r="I26" s="721"/>
      <c r="J26" s="207"/>
      <c r="K26" s="1"/>
    </row>
    <row r="27" spans="2:11" ht="18" customHeight="1" x14ac:dyDescent="0.2">
      <c r="B27" s="1"/>
      <c r="C27" s="1"/>
      <c r="D27" s="1"/>
      <c r="E27" s="1"/>
      <c r="F27" s="1"/>
      <c r="G27" s="1"/>
      <c r="H27" s="1"/>
      <c r="I27" s="1"/>
    </row>
    <row r="28" spans="2:11" x14ac:dyDescent="0.2">
      <c r="B28" s="11" t="s">
        <v>349</v>
      </c>
    </row>
    <row r="29" spans="2:11" x14ac:dyDescent="0.2">
      <c r="B29" s="737" t="s">
        <v>52</v>
      </c>
      <c r="C29" s="738"/>
      <c r="D29" s="116" t="s">
        <v>354</v>
      </c>
      <c r="E29" s="739" t="s">
        <v>98</v>
      </c>
      <c r="F29" s="740"/>
      <c r="G29" s="741"/>
    </row>
    <row r="30" spans="2:11" x14ac:dyDescent="0.2">
      <c r="B30" s="742" t="s">
        <v>352</v>
      </c>
      <c r="C30" s="743"/>
      <c r="D30" s="149" t="s">
        <v>351</v>
      </c>
      <c r="E30" s="744"/>
      <c r="F30" s="745"/>
      <c r="G30" s="746"/>
    </row>
    <row r="31" spans="2:11" x14ac:dyDescent="0.2">
      <c r="B31" s="742" t="s">
        <v>350</v>
      </c>
      <c r="C31" s="743"/>
      <c r="D31" s="149" t="s">
        <v>351</v>
      </c>
      <c r="E31" s="742" t="s">
        <v>353</v>
      </c>
      <c r="F31" s="747"/>
      <c r="G31" s="743"/>
    </row>
    <row r="32" spans="2:11" x14ac:dyDescent="0.2">
      <c r="B32" s="742" t="s">
        <v>364</v>
      </c>
      <c r="C32" s="743"/>
      <c r="D32" s="149" t="s">
        <v>351</v>
      </c>
      <c r="E32" s="742" t="s">
        <v>353</v>
      </c>
      <c r="F32" s="747"/>
      <c r="G32" s="743"/>
    </row>
    <row r="33" spans="1:13" x14ac:dyDescent="0.2">
      <c r="B33" s="742" t="s">
        <v>365</v>
      </c>
      <c r="C33" s="743"/>
      <c r="D33" s="149"/>
      <c r="E33" s="742" t="s">
        <v>366</v>
      </c>
      <c r="F33" s="747"/>
      <c r="G33" s="743"/>
    </row>
    <row r="34" spans="1:13" x14ac:dyDescent="0.2">
      <c r="B34" s="742"/>
      <c r="C34" s="743"/>
      <c r="D34" s="149"/>
      <c r="E34" s="742"/>
      <c r="F34" s="747"/>
      <c r="G34" s="743"/>
    </row>
    <row r="36" spans="1:13" ht="18" customHeight="1" x14ac:dyDescent="0.2">
      <c r="B36" s="12" t="s">
        <v>147</v>
      </c>
      <c r="C36" s="24"/>
      <c r="D36" s="24"/>
      <c r="E36" s="24"/>
      <c r="F36" s="24"/>
      <c r="G36" s="24"/>
      <c r="H36" s="24"/>
      <c r="I36" s="24"/>
      <c r="J36" s="24"/>
    </row>
    <row r="37" spans="1:13" ht="18" customHeight="1" x14ac:dyDescent="0.2">
      <c r="B37" s="748"/>
      <c r="C37" s="749"/>
      <c r="D37" s="749"/>
      <c r="E37" s="749"/>
      <c r="F37" s="749"/>
      <c r="G37" s="749"/>
      <c r="H37" s="749"/>
      <c r="I37" s="749"/>
      <c r="J37" s="750"/>
    </row>
    <row r="38" spans="1:13" x14ac:dyDescent="0.2">
      <c r="B38" s="751"/>
      <c r="C38" s="752"/>
      <c r="D38" s="752"/>
      <c r="E38" s="752"/>
      <c r="F38" s="752"/>
      <c r="G38" s="752"/>
      <c r="H38" s="752"/>
      <c r="I38" s="752"/>
      <c r="J38" s="753"/>
    </row>
    <row r="39" spans="1:13" x14ac:dyDescent="0.2">
      <c r="B39" s="751"/>
      <c r="C39" s="752"/>
      <c r="D39" s="752"/>
      <c r="E39" s="752"/>
      <c r="F39" s="752"/>
      <c r="G39" s="752"/>
      <c r="H39" s="752"/>
      <c r="I39" s="752"/>
      <c r="J39" s="753"/>
    </row>
    <row r="40" spans="1:13" x14ac:dyDescent="0.2">
      <c r="B40" s="751"/>
      <c r="C40" s="752"/>
      <c r="D40" s="752"/>
      <c r="E40" s="752"/>
      <c r="F40" s="752"/>
      <c r="G40" s="752"/>
      <c r="H40" s="752"/>
      <c r="I40" s="752"/>
      <c r="J40" s="753"/>
    </row>
    <row r="41" spans="1:13" x14ac:dyDescent="0.2">
      <c r="A41"/>
      <c r="B41" s="754"/>
      <c r="C41" s="755"/>
      <c r="D41" s="755"/>
      <c r="E41" s="755"/>
      <c r="F41" s="755"/>
      <c r="G41" s="755"/>
      <c r="H41" s="755"/>
      <c r="I41" s="755"/>
      <c r="J41" s="756"/>
    </row>
    <row r="42" spans="1:13" x14ac:dyDescent="0.2">
      <c r="A42"/>
      <c r="B42"/>
      <c r="C42"/>
      <c r="D42"/>
      <c r="E42"/>
      <c r="F42"/>
      <c r="G42"/>
      <c r="H42"/>
      <c r="I42"/>
      <c r="J42"/>
    </row>
    <row r="43" spans="1:13" x14ac:dyDescent="0.2">
      <c r="A43"/>
      <c r="B43"/>
      <c r="C43"/>
      <c r="D43"/>
      <c r="E43"/>
      <c r="F43"/>
      <c r="G43"/>
      <c r="H43"/>
      <c r="I43"/>
      <c r="J43"/>
    </row>
    <row r="44" spans="1:13" ht="46.5" hidden="1" customHeight="1" x14ac:dyDescent="0.2">
      <c r="A44"/>
      <c r="B44"/>
      <c r="C44"/>
      <c r="D44"/>
      <c r="E44"/>
      <c r="F44"/>
      <c r="G44"/>
      <c r="H44"/>
      <c r="I44"/>
      <c r="J44"/>
    </row>
    <row r="45" spans="1:13" hidden="1" x14ac:dyDescent="0.2">
      <c r="A45" s="26" t="s">
        <v>148</v>
      </c>
      <c r="B45"/>
      <c r="C45"/>
      <c r="D45"/>
      <c r="E45"/>
      <c r="F45"/>
      <c r="G45"/>
      <c r="H45"/>
      <c r="I45"/>
      <c r="J45"/>
    </row>
    <row r="46" spans="1:13" hidden="1" x14ac:dyDescent="0.2">
      <c r="A46"/>
      <c r="B46"/>
      <c r="C46"/>
      <c r="D46"/>
      <c r="E46"/>
      <c r="F46"/>
      <c r="G46"/>
      <c r="H46"/>
      <c r="I46"/>
      <c r="J46"/>
    </row>
    <row r="47" spans="1:13" s="2" customFormat="1" hidden="1" x14ac:dyDescent="0.2">
      <c r="A47" t="s">
        <v>149</v>
      </c>
      <c r="B47"/>
      <c r="C47"/>
      <c r="D47"/>
      <c r="E47"/>
      <c r="F47"/>
      <c r="G47"/>
      <c r="H47"/>
      <c r="I47"/>
      <c r="J47"/>
      <c r="L47" s="1"/>
      <c r="M47" s="1"/>
    </row>
    <row r="48" spans="1:13" s="2" customFormat="1" hidden="1" x14ac:dyDescent="0.2">
      <c r="A48"/>
      <c r="B48"/>
      <c r="C48"/>
      <c r="D48"/>
      <c r="E48"/>
      <c r="F48"/>
      <c r="G48"/>
      <c r="H48"/>
      <c r="I48"/>
      <c r="J48"/>
      <c r="L48" s="1"/>
      <c r="M48" s="1"/>
    </row>
    <row r="49" spans="1:13" s="2" customFormat="1" ht="18" hidden="1" customHeight="1" x14ac:dyDescent="0.2">
      <c r="A49" t="s">
        <v>150</v>
      </c>
      <c r="B49"/>
      <c r="C49"/>
      <c r="D49"/>
      <c r="E49"/>
      <c r="F49"/>
      <c r="G49"/>
      <c r="H49"/>
      <c r="I49"/>
      <c r="J49"/>
      <c r="L49" s="1"/>
      <c r="M49" s="1"/>
    </row>
    <row r="50" spans="1:13" s="2" customFormat="1" ht="18" hidden="1" customHeight="1" x14ac:dyDescent="0.2">
      <c r="A50" t="s">
        <v>151</v>
      </c>
      <c r="B50"/>
      <c r="C50"/>
      <c r="D50"/>
      <c r="E50"/>
      <c r="F50"/>
      <c r="G50"/>
      <c r="H50"/>
      <c r="I50"/>
      <c r="J50"/>
      <c r="L50" s="1"/>
      <c r="M50" s="1"/>
    </row>
    <row r="51" spans="1:13" s="2" customFormat="1" ht="18" hidden="1" customHeight="1" x14ac:dyDescent="0.2">
      <c r="A51" t="s">
        <v>152</v>
      </c>
      <c r="B51"/>
      <c r="C51"/>
      <c r="D51"/>
      <c r="E51"/>
      <c r="F51"/>
      <c r="G51"/>
      <c r="H51"/>
      <c r="I51"/>
      <c r="J51"/>
      <c r="L51" s="1"/>
      <c r="M51" s="1"/>
    </row>
    <row r="52" spans="1:13" s="2" customFormat="1" ht="18" hidden="1" customHeight="1" x14ac:dyDescent="0.2">
      <c r="A52" t="s">
        <v>153</v>
      </c>
      <c r="B52"/>
      <c r="C52"/>
      <c r="D52"/>
      <c r="E52"/>
      <c r="F52"/>
      <c r="G52"/>
      <c r="H52"/>
      <c r="I52"/>
      <c r="J52"/>
      <c r="L52" s="1"/>
      <c r="M52" s="1"/>
    </row>
    <row r="53" spans="1:13" s="2" customFormat="1" ht="18" hidden="1" customHeight="1" x14ac:dyDescent="0.2">
      <c r="A53"/>
      <c r="B53"/>
      <c r="C53"/>
      <c r="D53"/>
      <c r="E53"/>
      <c r="F53"/>
      <c r="G53"/>
      <c r="H53"/>
      <c r="I53"/>
      <c r="J53"/>
      <c r="L53" s="1"/>
      <c r="M53" s="1"/>
    </row>
    <row r="54" spans="1:13" s="2" customFormat="1" hidden="1" x14ac:dyDescent="0.2">
      <c r="A54"/>
      <c r="B54"/>
      <c r="C54"/>
      <c r="D54"/>
      <c r="E54"/>
      <c r="F54"/>
      <c r="G54"/>
      <c r="H54"/>
      <c r="I54"/>
      <c r="J54"/>
      <c r="L54" s="1"/>
      <c r="M54" s="1"/>
    </row>
    <row r="55" spans="1:13" s="2" customFormat="1" hidden="1" x14ac:dyDescent="0.2">
      <c r="A55" t="s">
        <v>154</v>
      </c>
      <c r="B55"/>
      <c r="C55"/>
      <c r="D55"/>
      <c r="E55"/>
      <c r="F55"/>
      <c r="G55"/>
      <c r="H55"/>
      <c r="I55"/>
      <c r="J55"/>
      <c r="L55" s="1"/>
      <c r="M55" s="1"/>
    </row>
    <row r="56" spans="1:13" s="2" customFormat="1" hidden="1" x14ac:dyDescent="0.2">
      <c r="A56"/>
      <c r="B56"/>
      <c r="C56"/>
      <c r="D56"/>
      <c r="E56"/>
      <c r="F56"/>
      <c r="G56"/>
      <c r="H56"/>
      <c r="I56"/>
      <c r="J56"/>
      <c r="L56" s="1"/>
      <c r="M56" s="1"/>
    </row>
    <row r="57" spans="1:13" s="2" customFormat="1" hidden="1" x14ac:dyDescent="0.2">
      <c r="A57"/>
      <c r="B57"/>
      <c r="C57"/>
      <c r="D57"/>
      <c r="E57"/>
      <c r="F57"/>
      <c r="G57"/>
      <c r="H57"/>
      <c r="I57"/>
      <c r="J57"/>
      <c r="L57" s="1"/>
      <c r="M57" s="1"/>
    </row>
    <row r="58" spans="1:13" s="2" customFormat="1" hidden="1" x14ac:dyDescent="0.2">
      <c r="A58"/>
      <c r="B58"/>
      <c r="C58"/>
      <c r="D58"/>
      <c r="E58"/>
      <c r="F58"/>
      <c r="G58"/>
      <c r="H58"/>
      <c r="I58"/>
      <c r="J58"/>
      <c r="L58" s="1"/>
      <c r="M58" s="1"/>
    </row>
    <row r="59" spans="1:13" s="2" customFormat="1" hidden="1" x14ac:dyDescent="0.2">
      <c r="A59" t="s">
        <v>155</v>
      </c>
      <c r="B59"/>
      <c r="C59"/>
      <c r="D59"/>
      <c r="E59"/>
      <c r="F59"/>
      <c r="G59"/>
      <c r="H59"/>
      <c r="I59"/>
      <c r="J59"/>
      <c r="L59" s="1"/>
      <c r="M59" s="1"/>
    </row>
    <row r="60" spans="1:13" s="2" customFormat="1" hidden="1" x14ac:dyDescent="0.2">
      <c r="A60" t="s">
        <v>156</v>
      </c>
      <c r="B60"/>
      <c r="C60"/>
      <c r="D60"/>
      <c r="E60"/>
      <c r="F60"/>
      <c r="G60"/>
      <c r="H60"/>
      <c r="I60"/>
      <c r="J60"/>
      <c r="L60" s="1"/>
      <c r="M60" s="1"/>
    </row>
    <row r="61" spans="1:13" s="2" customFormat="1" hidden="1" x14ac:dyDescent="0.2">
      <c r="A61"/>
      <c r="B61"/>
      <c r="C61"/>
      <c r="D61"/>
      <c r="E61"/>
      <c r="F61"/>
      <c r="G61"/>
      <c r="H61"/>
      <c r="I61"/>
      <c r="J61"/>
      <c r="L61" s="1"/>
      <c r="M61" s="1"/>
    </row>
    <row r="62" spans="1:13" hidden="1" x14ac:dyDescent="0.2">
      <c r="A62" t="s">
        <v>157</v>
      </c>
      <c r="B62"/>
      <c r="C62"/>
      <c r="D62"/>
      <c r="E62"/>
      <c r="F62"/>
      <c r="G62"/>
      <c r="H62"/>
      <c r="I62"/>
      <c r="J62"/>
    </row>
    <row r="63" spans="1:13" hidden="1" x14ac:dyDescent="0.2">
      <c r="A63" t="s">
        <v>158</v>
      </c>
      <c r="B63"/>
      <c r="C63"/>
      <c r="D63"/>
      <c r="E63"/>
      <c r="F63"/>
      <c r="G63"/>
      <c r="H63"/>
      <c r="I63"/>
      <c r="J63"/>
    </row>
    <row r="64" spans="1:13" hidden="1" x14ac:dyDescent="0.2">
      <c r="A64" t="s">
        <v>159</v>
      </c>
      <c r="B64"/>
      <c r="C64"/>
      <c r="D64"/>
      <c r="E64"/>
      <c r="F64"/>
      <c r="G64"/>
      <c r="H64"/>
      <c r="I64"/>
      <c r="J64"/>
    </row>
    <row r="65" spans="1:38" hidden="1" x14ac:dyDescent="0.2">
      <c r="A65" t="s">
        <v>160</v>
      </c>
      <c r="B65"/>
      <c r="C65"/>
      <c r="D65"/>
      <c r="E65"/>
      <c r="F65"/>
      <c r="G65"/>
      <c r="H65"/>
      <c r="I65"/>
      <c r="J65"/>
    </row>
    <row r="66" spans="1:38" hidden="1" x14ac:dyDescent="0.2">
      <c r="A66"/>
      <c r="B66"/>
      <c r="C66"/>
      <c r="D66"/>
      <c r="E66"/>
      <c r="F66"/>
      <c r="G66"/>
      <c r="H66"/>
      <c r="I66"/>
      <c r="J66"/>
    </row>
    <row r="67" spans="1:38" hidden="1" x14ac:dyDescent="0.2">
      <c r="A67" t="s">
        <v>161</v>
      </c>
      <c r="B67"/>
      <c r="C67"/>
      <c r="D67"/>
      <c r="E67"/>
      <c r="F67"/>
      <c r="G67"/>
      <c r="H67"/>
      <c r="I67"/>
      <c r="J67"/>
    </row>
    <row r="68" spans="1:38" hidden="1" x14ac:dyDescent="0.2">
      <c r="A68" t="s">
        <v>162</v>
      </c>
      <c r="B68"/>
      <c r="C68"/>
      <c r="D68"/>
      <c r="E68"/>
      <c r="F68"/>
      <c r="G68"/>
      <c r="H68"/>
      <c r="I68"/>
      <c r="J68"/>
    </row>
    <row r="69" spans="1:38" hidden="1" x14ac:dyDescent="0.2">
      <c r="A69" t="s">
        <v>163</v>
      </c>
      <c r="B69"/>
      <c r="C69"/>
      <c r="D69"/>
      <c r="E69"/>
      <c r="F69"/>
      <c r="G69"/>
      <c r="H69"/>
      <c r="I69"/>
      <c r="J69"/>
    </row>
    <row r="70" spans="1:38" s="2" customFormat="1" hidden="1" x14ac:dyDescent="0.2">
      <c r="A70" t="s">
        <v>164</v>
      </c>
      <c r="B70"/>
      <c r="C70"/>
      <c r="D70"/>
      <c r="E70"/>
      <c r="F70"/>
      <c r="G70"/>
      <c r="H70"/>
      <c r="I70"/>
      <c r="J70"/>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1:38" s="2" customFormat="1" hidden="1" x14ac:dyDescent="0.2">
      <c r="A71"/>
      <c r="B71"/>
      <c r="C71"/>
      <c r="D71"/>
      <c r="E71"/>
      <c r="F71"/>
      <c r="G71"/>
      <c r="H71"/>
      <c r="I71"/>
      <c r="J7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1:38" s="2" customFormat="1" hidden="1" x14ac:dyDescent="0.2">
      <c r="A72"/>
      <c r="B72"/>
      <c r="C72"/>
      <c r="D72"/>
      <c r="E72"/>
      <c r="F72"/>
      <c r="G72"/>
      <c r="H72"/>
      <c r="I72"/>
      <c r="J72"/>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1:38" s="2" customFormat="1" hidden="1" x14ac:dyDescent="0.2">
      <c r="A73" t="s">
        <v>165</v>
      </c>
      <c r="B73"/>
      <c r="C73"/>
      <c r="D73"/>
      <c r="E73"/>
      <c r="F73"/>
      <c r="G73"/>
      <c r="H73"/>
      <c r="I73"/>
      <c r="J73"/>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1:38" s="2" customFormat="1" hidden="1" x14ac:dyDescent="0.2">
      <c r="A74"/>
      <c r="B74"/>
      <c r="C74"/>
      <c r="D74"/>
      <c r="E74"/>
      <c r="F74"/>
      <c r="G74"/>
      <c r="H74"/>
      <c r="I74"/>
      <c r="J74"/>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1:38" s="2" customFormat="1" hidden="1" x14ac:dyDescent="0.2">
      <c r="A75" t="s">
        <v>166</v>
      </c>
      <c r="B75"/>
      <c r="C75"/>
      <c r="D75"/>
      <c r="E75"/>
      <c r="F75"/>
      <c r="G75"/>
      <c r="H75"/>
      <c r="I75"/>
      <c r="J75"/>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1:38" s="2" customFormat="1" hidden="1" x14ac:dyDescent="0.2">
      <c r="A76" t="s">
        <v>167</v>
      </c>
      <c r="B76"/>
      <c r="C76"/>
      <c r="D76"/>
      <c r="E76"/>
      <c r="F76"/>
      <c r="G76"/>
      <c r="H76"/>
      <c r="I76"/>
      <c r="J76"/>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1:38" s="2" customFormat="1" hidden="1" x14ac:dyDescent="0.2">
      <c r="A77" t="s">
        <v>168</v>
      </c>
      <c r="B77"/>
      <c r="C77"/>
      <c r="D77"/>
      <c r="E77"/>
      <c r="F77"/>
      <c r="G77"/>
      <c r="H77"/>
      <c r="I77"/>
      <c r="J77"/>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1:38" s="2" customFormat="1" hidden="1" x14ac:dyDescent="0.2">
      <c r="A78" t="s">
        <v>169</v>
      </c>
      <c r="B78"/>
      <c r="C78"/>
      <c r="D78"/>
      <c r="E78"/>
      <c r="F78"/>
      <c r="G78"/>
      <c r="H78"/>
      <c r="I78"/>
      <c r="J78"/>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1:38" s="2" customFormat="1" hidden="1" x14ac:dyDescent="0.2">
      <c r="A79" t="s">
        <v>170</v>
      </c>
      <c r="B79"/>
      <c r="C79"/>
      <c r="D79"/>
      <c r="E79"/>
      <c r="F79"/>
      <c r="G79"/>
      <c r="H79"/>
      <c r="I79"/>
      <c r="J79"/>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1:38" s="2" customFormat="1" hidden="1" x14ac:dyDescent="0.2">
      <c r="A80" t="s">
        <v>171</v>
      </c>
      <c r="B80"/>
      <c r="C80"/>
      <c r="D80"/>
      <c r="E80"/>
      <c r="F80"/>
      <c r="G80"/>
      <c r="H80"/>
      <c r="I80"/>
      <c r="J80"/>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1:38" s="2" customFormat="1" hidden="1" x14ac:dyDescent="0.2">
      <c r="A81" t="s">
        <v>172</v>
      </c>
      <c r="B81"/>
      <c r="C81"/>
      <c r="D81"/>
      <c r="E81"/>
      <c r="F81"/>
      <c r="G81"/>
      <c r="H81"/>
      <c r="I81"/>
      <c r="J8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1:38" s="2" customFormat="1" hidden="1" x14ac:dyDescent="0.2">
      <c r="A82" t="s">
        <v>173</v>
      </c>
      <c r="B82"/>
      <c r="C82"/>
      <c r="D82"/>
      <c r="E82"/>
      <c r="F82"/>
      <c r="G82"/>
      <c r="H82"/>
      <c r="I82"/>
      <c r="J82"/>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1:38" s="2" customFormat="1" hidden="1" x14ac:dyDescent="0.2">
      <c r="A83" t="s">
        <v>174</v>
      </c>
      <c r="B83"/>
      <c r="C83"/>
      <c r="D83"/>
      <c r="E83"/>
      <c r="F83"/>
      <c r="G83"/>
      <c r="H83"/>
      <c r="I83"/>
      <c r="J83"/>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1:38" s="2" customFormat="1" hidden="1" x14ac:dyDescent="0.2">
      <c r="A84" t="s">
        <v>175</v>
      </c>
      <c r="B84"/>
      <c r="C84"/>
      <c r="D84"/>
      <c r="E84"/>
      <c r="F84"/>
      <c r="G84"/>
      <c r="H84"/>
      <c r="I84"/>
      <c r="J84"/>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1:38" s="2" customFormat="1" hidden="1" x14ac:dyDescent="0.2">
      <c r="A85" t="s">
        <v>176</v>
      </c>
      <c r="B85"/>
      <c r="C85"/>
      <c r="D85"/>
      <c r="E85"/>
      <c r="F85"/>
      <c r="G85"/>
      <c r="H85"/>
      <c r="I85"/>
      <c r="J85"/>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1:38" s="2" customFormat="1" hidden="1" x14ac:dyDescent="0.2">
      <c r="A86" t="s">
        <v>177</v>
      </c>
      <c r="B86"/>
      <c r="C86"/>
      <c r="D86"/>
      <c r="E86"/>
      <c r="F86"/>
      <c r="G86"/>
      <c r="H86"/>
      <c r="I86"/>
      <c r="J86"/>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1:38" s="2" customFormat="1" hidden="1" x14ac:dyDescent="0.2">
      <c r="A87" t="s">
        <v>178</v>
      </c>
      <c r="B87"/>
      <c r="C87"/>
      <c r="D87"/>
      <c r="E87"/>
      <c r="F87"/>
      <c r="G87"/>
      <c r="H87"/>
      <c r="I87"/>
      <c r="J87"/>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1:38" s="2" customFormat="1" hidden="1" x14ac:dyDescent="0.2">
      <c r="A88"/>
      <c r="B88"/>
      <c r="C88"/>
      <c r="D88"/>
      <c r="E88"/>
      <c r="F88"/>
      <c r="G88"/>
      <c r="H88"/>
      <c r="I88"/>
      <c r="J88"/>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1:38" s="2" customFormat="1" hidden="1" x14ac:dyDescent="0.2">
      <c r="A89"/>
      <c r="B89"/>
      <c r="C89"/>
      <c r="D89"/>
      <c r="E89"/>
      <c r="F89"/>
      <c r="G89"/>
      <c r="H89"/>
      <c r="I89"/>
      <c r="J89"/>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1:38" s="2" customFormat="1" hidden="1" x14ac:dyDescent="0.2">
      <c r="A90" t="s">
        <v>179</v>
      </c>
      <c r="B90"/>
      <c r="C90"/>
      <c r="D90"/>
      <c r="E90"/>
      <c r="F90"/>
      <c r="G90"/>
      <c r="H90"/>
      <c r="I90"/>
      <c r="J90"/>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1:38" s="2" customFormat="1" hidden="1" x14ac:dyDescent="0.2">
      <c r="A91" t="s">
        <v>180</v>
      </c>
      <c r="B91"/>
      <c r="C91"/>
      <c r="D91"/>
      <c r="E91"/>
      <c r="F91"/>
      <c r="G91"/>
      <c r="H91"/>
      <c r="I91"/>
      <c r="J9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1:38" s="2" customFormat="1" hidden="1" x14ac:dyDescent="0.2">
      <c r="A92" t="s">
        <v>181</v>
      </c>
      <c r="B92"/>
      <c r="C92"/>
      <c r="D92"/>
      <c r="E92"/>
      <c r="F92"/>
      <c r="G92"/>
      <c r="H92"/>
      <c r="I92"/>
      <c r="J92"/>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1:38" s="2" customFormat="1" hidden="1" x14ac:dyDescent="0.2">
      <c r="A93" t="s">
        <v>182</v>
      </c>
      <c r="B93"/>
      <c r="C93"/>
      <c r="D93"/>
      <c r="E93"/>
      <c r="F93"/>
      <c r="G93"/>
      <c r="H93"/>
      <c r="I93"/>
      <c r="J93"/>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1:38" s="2" customFormat="1" hidden="1" x14ac:dyDescent="0.2">
      <c r="A94" t="s">
        <v>183</v>
      </c>
      <c r="B94"/>
      <c r="C94"/>
      <c r="D94"/>
      <c r="E94"/>
      <c r="F94"/>
      <c r="G94"/>
      <c r="H94"/>
      <c r="I94"/>
      <c r="J94"/>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1:38" s="2" customFormat="1" hidden="1" x14ac:dyDescent="0.2">
      <c r="A95"/>
      <c r="B95"/>
      <c r="C95"/>
      <c r="D95"/>
      <c r="E95"/>
      <c r="F95"/>
      <c r="G95"/>
      <c r="H95"/>
      <c r="I95"/>
      <c r="J95"/>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1:38" s="2" customFormat="1" hidden="1" x14ac:dyDescent="0.2">
      <c r="A96" t="s">
        <v>184</v>
      </c>
      <c r="B96"/>
      <c r="C96"/>
      <c r="D96"/>
      <c r="E96"/>
      <c r="F96"/>
      <c r="G96"/>
      <c r="H96"/>
      <c r="I96"/>
      <c r="J96"/>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1:38" s="2" customFormat="1" hidden="1" x14ac:dyDescent="0.2">
      <c r="A97" t="s">
        <v>185</v>
      </c>
      <c r="B97"/>
      <c r="C97"/>
      <c r="D97"/>
      <c r="E97"/>
      <c r="F97"/>
      <c r="G97"/>
      <c r="H97"/>
      <c r="I97"/>
      <c r="J97"/>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1:38" s="2" customFormat="1" hidden="1" x14ac:dyDescent="0.2">
      <c r="A98" t="s">
        <v>186</v>
      </c>
      <c r="B98"/>
      <c r="C98"/>
      <c r="D98"/>
      <c r="E98"/>
      <c r="F98"/>
      <c r="G98"/>
      <c r="H98"/>
      <c r="I98"/>
      <c r="J98"/>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1:38" s="2" customFormat="1" hidden="1" x14ac:dyDescent="0.2">
      <c r="A99" t="s">
        <v>187</v>
      </c>
      <c r="B99"/>
      <c r="C99"/>
      <c r="D99"/>
      <c r="E99"/>
      <c r="F99"/>
      <c r="G99"/>
      <c r="H99"/>
      <c r="I99"/>
      <c r="J99"/>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1:38" s="2" customFormat="1" hidden="1" x14ac:dyDescent="0.2">
      <c r="A100" t="s">
        <v>188</v>
      </c>
      <c r="B100"/>
      <c r="C100"/>
      <c r="D100"/>
      <c r="E100"/>
      <c r="F100"/>
      <c r="G100"/>
      <c r="H100"/>
      <c r="I100"/>
      <c r="J100"/>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1:38" s="2" customFormat="1" hidden="1" x14ac:dyDescent="0.2">
      <c r="A101"/>
      <c r="B101"/>
      <c r="C101"/>
      <c r="D101"/>
      <c r="E101"/>
      <c r="F101"/>
      <c r="G101"/>
      <c r="H101"/>
      <c r="I101"/>
      <c r="J10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1:38" s="2" customFormat="1" hidden="1" x14ac:dyDescent="0.2">
      <c r="A102" t="s">
        <v>189</v>
      </c>
      <c r="B102"/>
      <c r="C102"/>
      <c r="D102"/>
      <c r="E102"/>
      <c r="F102"/>
      <c r="G102"/>
      <c r="H102"/>
      <c r="I102"/>
      <c r="J102"/>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1:38" s="2" customFormat="1" hidden="1" x14ac:dyDescent="0.2">
      <c r="A103" t="s">
        <v>190</v>
      </c>
      <c r="B103"/>
      <c r="C103"/>
      <c r="D103"/>
      <c r="E103"/>
      <c r="F103"/>
      <c r="G103"/>
      <c r="H103"/>
      <c r="I103"/>
      <c r="J103"/>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1:38" s="2" customFormat="1" hidden="1" x14ac:dyDescent="0.2">
      <c r="A104" t="s">
        <v>191</v>
      </c>
      <c r="B104"/>
      <c r="C104"/>
      <c r="D104"/>
      <c r="E104"/>
      <c r="F104"/>
      <c r="G104"/>
      <c r="H104"/>
      <c r="I104"/>
      <c r="J104"/>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1:38" s="2" customFormat="1" hidden="1" x14ac:dyDescent="0.2">
      <c r="A105" t="s">
        <v>192</v>
      </c>
      <c r="B105"/>
      <c r="C105"/>
      <c r="D105"/>
      <c r="E105"/>
      <c r="F105"/>
      <c r="G105"/>
      <c r="H105"/>
      <c r="I105"/>
      <c r="J105"/>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1:38" s="2" customFormat="1" hidden="1" x14ac:dyDescent="0.2">
      <c r="A106" t="s">
        <v>193</v>
      </c>
      <c r="B106"/>
      <c r="C106"/>
      <c r="D106"/>
      <c r="E106"/>
      <c r="F106"/>
      <c r="G106"/>
      <c r="H106"/>
      <c r="I106"/>
      <c r="J106"/>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1:38" s="2" customFormat="1" hidden="1" x14ac:dyDescent="0.2">
      <c r="A107"/>
      <c r="B107"/>
      <c r="C107"/>
      <c r="D107"/>
      <c r="E107"/>
      <c r="F107"/>
      <c r="G107"/>
      <c r="H107"/>
      <c r="I107"/>
      <c r="J107"/>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1:38" s="2" customFormat="1" hidden="1" x14ac:dyDescent="0.2">
      <c r="A108" t="s">
        <v>194</v>
      </c>
      <c r="B108"/>
      <c r="C108"/>
      <c r="D108"/>
      <c r="E108"/>
      <c r="F108"/>
      <c r="G108"/>
      <c r="H108"/>
      <c r="I108"/>
      <c r="J108"/>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1:38" s="2" customFormat="1" hidden="1" x14ac:dyDescent="0.2">
      <c r="A109" t="s">
        <v>195</v>
      </c>
      <c r="B109"/>
      <c r="C109"/>
      <c r="D109"/>
      <c r="E109"/>
      <c r="F109"/>
      <c r="G109"/>
      <c r="H109"/>
      <c r="I109"/>
      <c r="J109"/>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1:38" s="2" customFormat="1" hidden="1" x14ac:dyDescent="0.2">
      <c r="A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sheetData>
  <sheetProtection algorithmName="SHA-512" hashValue="URUAqJvjzZ2mx0CYsSF7/5rm7VKKEWFbF+RSh6d1TY249zxmH3q82D5XjThmq/UaO/6+LmUrBk647J3YbZS91g==" saltValue="j2ONLp0iy/KESc8J8FNh4g==" spinCount="100000" sheet="1" objects="1" scenarios="1" formatCells="0"/>
  <mergeCells count="40">
    <mergeCell ref="I1:J1"/>
    <mergeCell ref="I2:J2"/>
    <mergeCell ref="B3:D3"/>
    <mergeCell ref="I3:J3"/>
    <mergeCell ref="H4:J4"/>
    <mergeCell ref="B18:D18"/>
    <mergeCell ref="E18:I18"/>
    <mergeCell ref="B20:D20"/>
    <mergeCell ref="E20:I20"/>
    <mergeCell ref="B10:D10"/>
    <mergeCell ref="E10:I10"/>
    <mergeCell ref="F11:I11"/>
    <mergeCell ref="F12:I12"/>
    <mergeCell ref="B16:D16"/>
    <mergeCell ref="E16:I16"/>
    <mergeCell ref="B37:J41"/>
    <mergeCell ref="F13:I13"/>
    <mergeCell ref="F14:I14"/>
    <mergeCell ref="B11:D14"/>
    <mergeCell ref="E19:I19"/>
    <mergeCell ref="B19:D19"/>
    <mergeCell ref="B30:C30"/>
    <mergeCell ref="B31:C31"/>
    <mergeCell ref="B32:C32"/>
    <mergeCell ref="B26:D26"/>
    <mergeCell ref="E26:F26"/>
    <mergeCell ref="H26:I26"/>
    <mergeCell ref="B23:F23"/>
    <mergeCell ref="B24:I25"/>
    <mergeCell ref="B17:D17"/>
    <mergeCell ref="E17:I17"/>
    <mergeCell ref="B29:C29"/>
    <mergeCell ref="E29:G29"/>
    <mergeCell ref="B33:C33"/>
    <mergeCell ref="B34:C34"/>
    <mergeCell ref="E30:G30"/>
    <mergeCell ref="E32:G32"/>
    <mergeCell ref="E33:G33"/>
    <mergeCell ref="E31:G31"/>
    <mergeCell ref="E34:G34"/>
  </mergeCells>
  <phoneticPr fontId="1"/>
  <pageMargins left="0.7" right="0.7" top="0.75" bottom="0.75" header="0.3" footer="0.3"/>
  <pageSetup paperSize="9" scale="82" orientation="portrait" horizont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A6310-59DB-496D-928A-E97EE0AB41FE}">
  <dimension ref="B1:R65"/>
  <sheetViews>
    <sheetView zoomScale="140" zoomScaleNormal="140" workbookViewId="0"/>
  </sheetViews>
  <sheetFormatPr defaultRowHeight="13" x14ac:dyDescent="0.2"/>
  <cols>
    <col min="3" max="3" width="11.453125" customWidth="1"/>
    <col min="4" max="4" width="15.7265625" customWidth="1"/>
    <col min="5" max="5" width="14" customWidth="1"/>
    <col min="6" max="6" width="13.453125" customWidth="1"/>
    <col min="7" max="7" width="11.453125" bestFit="1" customWidth="1"/>
    <col min="8" max="8" width="11.81640625" customWidth="1"/>
    <col min="10" max="10" width="9.54296875" customWidth="1"/>
    <col min="11" max="11" width="10.1796875" bestFit="1" customWidth="1"/>
    <col min="12" max="12" width="9.1796875" customWidth="1"/>
    <col min="13" max="13" width="11.81640625" customWidth="1"/>
    <col min="14" max="15" width="11.453125" customWidth="1"/>
    <col min="17" max="17" width="13.54296875" customWidth="1"/>
    <col min="18" max="18" width="12" customWidth="1"/>
  </cols>
  <sheetData>
    <row r="1" spans="2:6" ht="21" x14ac:dyDescent="0.2">
      <c r="B1" s="1" t="s">
        <v>196</v>
      </c>
    </row>
    <row r="3" spans="2:6" x14ac:dyDescent="0.2">
      <c r="B3" t="s">
        <v>197</v>
      </c>
      <c r="F3" s="37" t="s">
        <v>198</v>
      </c>
    </row>
    <row r="4" spans="2:6" x14ac:dyDescent="0.2">
      <c r="F4" s="37"/>
    </row>
    <row r="5" spans="2:6" x14ac:dyDescent="0.2">
      <c r="B5" t="s">
        <v>199</v>
      </c>
    </row>
    <row r="6" spans="2:6" x14ac:dyDescent="0.2">
      <c r="B6" t="s">
        <v>200</v>
      </c>
    </row>
    <row r="18" spans="2:9" x14ac:dyDescent="0.2">
      <c r="B18" t="s">
        <v>201</v>
      </c>
    </row>
    <row r="31" spans="2:9" x14ac:dyDescent="0.2">
      <c r="B31" t="s">
        <v>202</v>
      </c>
    </row>
    <row r="32" spans="2:9" x14ac:dyDescent="0.2">
      <c r="C32" t="s">
        <v>203</v>
      </c>
      <c r="G32" t="s">
        <v>204</v>
      </c>
      <c r="I32" s="33"/>
    </row>
    <row r="33" spans="2:15" x14ac:dyDescent="0.2">
      <c r="C33" t="s">
        <v>205</v>
      </c>
      <c r="G33" s="788"/>
      <c r="H33" s="788"/>
      <c r="I33" s="38"/>
      <c r="J33" s="789"/>
      <c r="K33" s="453"/>
    </row>
    <row r="34" spans="2:15" x14ac:dyDescent="0.2">
      <c r="G34" s="788"/>
      <c r="H34" s="788"/>
      <c r="I34" s="790"/>
      <c r="J34" s="791"/>
      <c r="K34" s="791"/>
    </row>
    <row r="35" spans="2:15" x14ac:dyDescent="0.2">
      <c r="C35" t="s">
        <v>206</v>
      </c>
    </row>
    <row r="36" spans="2:15" x14ac:dyDescent="0.2">
      <c r="D36" t="s">
        <v>207</v>
      </c>
    </row>
    <row r="38" spans="2:15" x14ac:dyDescent="0.2">
      <c r="B38" t="s">
        <v>208</v>
      </c>
    </row>
    <row r="39" spans="2:15" x14ac:dyDescent="0.2">
      <c r="B39" t="s">
        <v>209</v>
      </c>
    </row>
    <row r="40" spans="2:15" x14ac:dyDescent="0.2">
      <c r="F40" s="40" t="s">
        <v>109</v>
      </c>
      <c r="G40" s="295" t="s">
        <v>110</v>
      </c>
      <c r="H40" s="40" t="s">
        <v>530</v>
      </c>
    </row>
    <row r="41" spans="2:15" x14ac:dyDescent="0.2">
      <c r="C41" s="590" t="s">
        <v>210</v>
      </c>
      <c r="D41" s="590"/>
      <c r="E41" s="351">
        <v>221</v>
      </c>
      <c r="F41" s="355">
        <f>((IF(E41&lt;50,3000,(3000+(E41-50)*2*20))))</f>
        <v>9840</v>
      </c>
      <c r="G41" s="355">
        <f>F41*0.1</f>
        <v>984</v>
      </c>
      <c r="H41" s="355">
        <f>((IF(E41&lt;50,3000,(3000+(E41-50)*2*20))))*1.1</f>
        <v>10824</v>
      </c>
      <c r="I41" s="42"/>
      <c r="J41" s="42"/>
    </row>
    <row r="42" spans="2:15" x14ac:dyDescent="0.2">
      <c r="C42" s="590" t="s">
        <v>211</v>
      </c>
      <c r="D42" s="590"/>
      <c r="E42" s="352">
        <v>1940</v>
      </c>
      <c r="F42" s="355">
        <f>ROUND(E42/1.1,0)</f>
        <v>1764</v>
      </c>
      <c r="G42" s="355">
        <f>ROUND(F42*0.1,0)</f>
        <v>176</v>
      </c>
      <c r="H42" s="355">
        <f>F42+G42</f>
        <v>1940</v>
      </c>
    </row>
    <row r="43" spans="2:15" x14ac:dyDescent="0.2">
      <c r="C43" s="590" t="s">
        <v>532</v>
      </c>
      <c r="D43" s="590"/>
      <c r="E43" s="350">
        <f>E42*2</f>
        <v>3880</v>
      </c>
      <c r="F43" s="355">
        <f>F42*2</f>
        <v>3528</v>
      </c>
      <c r="G43" s="355">
        <f>G42*2</f>
        <v>352</v>
      </c>
      <c r="H43" s="355">
        <f>F43+G43</f>
        <v>3880</v>
      </c>
    </row>
    <row r="44" spans="2:15" x14ac:dyDescent="0.2">
      <c r="C44" s="590" t="s">
        <v>533</v>
      </c>
      <c r="D44" s="590"/>
      <c r="E44" s="296"/>
      <c r="F44" s="356">
        <f>F41+F43</f>
        <v>13368</v>
      </c>
      <c r="G44" s="356">
        <f>G41+G43</f>
        <v>1336</v>
      </c>
      <c r="H44" s="357">
        <f>H41+H43</f>
        <v>14704</v>
      </c>
      <c r="I44" s="39"/>
    </row>
    <row r="45" spans="2:15" x14ac:dyDescent="0.2">
      <c r="C45" s="39"/>
      <c r="D45" s="39"/>
      <c r="E45" s="39"/>
      <c r="F45" s="39"/>
      <c r="G45" s="39"/>
      <c r="H45" s="39"/>
      <c r="K45" s="43"/>
      <c r="M45" s="44"/>
      <c r="N45" s="44"/>
      <c r="O45" s="44"/>
    </row>
    <row r="46" spans="2:15" x14ac:dyDescent="0.2">
      <c r="C46" t="s">
        <v>212</v>
      </c>
    </row>
    <row r="47" spans="2:15" x14ac:dyDescent="0.2">
      <c r="C47" t="s">
        <v>213</v>
      </c>
    </row>
    <row r="49" spans="2:18" x14ac:dyDescent="0.2">
      <c r="B49" s="39" t="s">
        <v>214</v>
      </c>
    </row>
    <row r="50" spans="2:18" ht="13.5" thickBot="1" x14ac:dyDescent="0.25">
      <c r="K50" s="33" t="s">
        <v>215</v>
      </c>
    </row>
    <row r="51" spans="2:18" ht="28" customHeight="1" thickBot="1" x14ac:dyDescent="0.25">
      <c r="C51" s="792" t="s">
        <v>216</v>
      </c>
      <c r="D51" s="793"/>
      <c r="E51" s="794" t="s">
        <v>217</v>
      </c>
      <c r="F51" s="793"/>
      <c r="G51" s="795" t="s">
        <v>3</v>
      </c>
      <c r="H51" s="795"/>
      <c r="I51" s="795"/>
      <c r="J51" s="795"/>
      <c r="K51" s="796"/>
    </row>
    <row r="52" spans="2:18" ht="14.15" customHeight="1" x14ac:dyDescent="0.2">
      <c r="C52" s="797" t="s">
        <v>218</v>
      </c>
      <c r="D52" s="798"/>
      <c r="E52" s="46" t="s">
        <v>219</v>
      </c>
      <c r="F52" s="27" t="s">
        <v>220</v>
      </c>
      <c r="G52" s="799" t="s">
        <v>221</v>
      </c>
      <c r="H52" s="799"/>
      <c r="I52" s="799"/>
      <c r="J52" s="799"/>
      <c r="K52" s="800"/>
    </row>
    <row r="53" spans="2:18" ht="14.15" customHeight="1" x14ac:dyDescent="0.2">
      <c r="C53" s="801" t="s">
        <v>222</v>
      </c>
      <c r="D53" s="497"/>
      <c r="E53" s="47" t="s">
        <v>223</v>
      </c>
      <c r="F53" s="45" t="s">
        <v>224</v>
      </c>
      <c r="G53" s="802" t="s">
        <v>225</v>
      </c>
      <c r="H53" s="802"/>
      <c r="I53" s="802"/>
      <c r="J53" s="802"/>
      <c r="K53" s="803"/>
    </row>
    <row r="54" spans="2:18" ht="14.15" customHeight="1" x14ac:dyDescent="0.2">
      <c r="C54" s="801" t="s">
        <v>226</v>
      </c>
      <c r="D54" s="497"/>
      <c r="E54" s="47" t="s">
        <v>227</v>
      </c>
      <c r="F54" s="45" t="s">
        <v>228</v>
      </c>
      <c r="G54" s="802" t="s">
        <v>229</v>
      </c>
      <c r="H54" s="802"/>
      <c r="I54" s="802"/>
      <c r="J54" s="802"/>
      <c r="K54" s="803"/>
    </row>
    <row r="55" spans="2:18" ht="14.15" customHeight="1" x14ac:dyDescent="0.2">
      <c r="C55" s="804" t="s">
        <v>230</v>
      </c>
      <c r="D55" s="481"/>
      <c r="E55" s="807" t="s">
        <v>231</v>
      </c>
      <c r="F55" s="48" t="s">
        <v>232</v>
      </c>
      <c r="G55" s="802" t="s">
        <v>233</v>
      </c>
      <c r="H55" s="802"/>
      <c r="I55" s="802"/>
      <c r="J55" s="802"/>
      <c r="K55" s="803"/>
    </row>
    <row r="56" spans="2:18" ht="14.15" customHeight="1" x14ac:dyDescent="0.2">
      <c r="C56" s="805"/>
      <c r="D56" s="483"/>
      <c r="E56" s="808"/>
      <c r="F56" s="48" t="s">
        <v>234</v>
      </c>
      <c r="G56" s="802" t="s">
        <v>235</v>
      </c>
      <c r="H56" s="802"/>
      <c r="I56" s="802"/>
      <c r="J56" s="802"/>
      <c r="K56" s="803"/>
    </row>
    <row r="57" spans="2:18" ht="14.15" customHeight="1" x14ac:dyDescent="0.2">
      <c r="C57" s="805"/>
      <c r="D57" s="483"/>
      <c r="E57" s="809" t="s">
        <v>236</v>
      </c>
      <c r="F57" s="45" t="s">
        <v>237</v>
      </c>
      <c r="G57" s="802" t="s">
        <v>238</v>
      </c>
      <c r="H57" s="802"/>
      <c r="I57" s="802"/>
      <c r="J57" s="802"/>
      <c r="K57" s="803"/>
    </row>
    <row r="58" spans="2:18" ht="14.15" customHeight="1" x14ac:dyDescent="0.2">
      <c r="C58" s="806"/>
      <c r="D58" s="486"/>
      <c r="E58" s="799"/>
      <c r="F58" s="49" t="s">
        <v>239</v>
      </c>
      <c r="G58" s="810" t="s">
        <v>240</v>
      </c>
      <c r="H58" s="811"/>
      <c r="I58" s="811"/>
      <c r="J58" s="811"/>
      <c r="K58" s="812"/>
    </row>
    <row r="59" spans="2:18" ht="14.15" customHeight="1" x14ac:dyDescent="0.2">
      <c r="C59" s="804" t="s">
        <v>241</v>
      </c>
      <c r="D59" s="481"/>
      <c r="E59" s="47" t="s">
        <v>242</v>
      </c>
      <c r="F59" s="45" t="s">
        <v>243</v>
      </c>
      <c r="G59" s="813" t="s">
        <v>244</v>
      </c>
      <c r="H59" s="813"/>
      <c r="I59" s="813"/>
      <c r="J59" s="813"/>
      <c r="K59" s="814"/>
    </row>
    <row r="60" spans="2:18" ht="14.15" customHeight="1" x14ac:dyDescent="0.2">
      <c r="C60" s="806"/>
      <c r="D60" s="486"/>
      <c r="E60" s="47" t="s">
        <v>245</v>
      </c>
      <c r="F60" s="45" t="s">
        <v>246</v>
      </c>
      <c r="G60" s="815" t="s">
        <v>247</v>
      </c>
      <c r="H60" s="815"/>
      <c r="I60" s="815"/>
      <c r="J60" s="815"/>
      <c r="K60" s="816"/>
    </row>
    <row r="61" spans="2:18" ht="14.15" customHeight="1" x14ac:dyDescent="0.2">
      <c r="C61" s="804" t="s">
        <v>248</v>
      </c>
      <c r="D61" s="481"/>
      <c r="E61" s="47" t="s">
        <v>249</v>
      </c>
      <c r="F61" s="45" t="s">
        <v>250</v>
      </c>
      <c r="G61" s="813" t="s">
        <v>251</v>
      </c>
      <c r="H61" s="813"/>
      <c r="I61" s="813"/>
      <c r="J61" s="813"/>
      <c r="K61" s="814"/>
      <c r="L61" s="817" t="s">
        <v>252</v>
      </c>
      <c r="M61" s="818"/>
      <c r="N61" s="818"/>
      <c r="O61" s="818"/>
      <c r="P61" s="818"/>
      <c r="Q61" s="818"/>
      <c r="R61" s="818"/>
    </row>
    <row r="62" spans="2:18" ht="14.15" customHeight="1" x14ac:dyDescent="0.2">
      <c r="C62" s="806"/>
      <c r="D62" s="486"/>
      <c r="E62" s="47" t="s">
        <v>253</v>
      </c>
      <c r="F62" s="45" t="s">
        <v>254</v>
      </c>
      <c r="G62" s="813" t="s">
        <v>255</v>
      </c>
      <c r="H62" s="813"/>
      <c r="I62" s="813"/>
      <c r="J62" s="813"/>
      <c r="K62" s="814"/>
      <c r="L62" s="817"/>
      <c r="M62" s="818"/>
      <c r="N62" s="818"/>
      <c r="O62" s="818"/>
      <c r="P62" s="818"/>
      <c r="Q62" s="818"/>
      <c r="R62" s="818"/>
    </row>
    <row r="63" spans="2:18" ht="14.15" customHeight="1" x14ac:dyDescent="0.2">
      <c r="C63" s="804" t="s">
        <v>256</v>
      </c>
      <c r="D63" s="481"/>
      <c r="E63" s="807" t="s">
        <v>257</v>
      </c>
      <c r="F63" s="48" t="s">
        <v>258</v>
      </c>
      <c r="G63" s="813" t="s">
        <v>259</v>
      </c>
      <c r="H63" s="813"/>
      <c r="I63" s="813"/>
      <c r="J63" s="813"/>
      <c r="K63" s="814"/>
    </row>
    <row r="64" spans="2:18" ht="14.15" customHeight="1" x14ac:dyDescent="0.2">
      <c r="C64" s="805"/>
      <c r="D64" s="483"/>
      <c r="E64" s="808"/>
      <c r="F64" s="48" t="s">
        <v>260</v>
      </c>
      <c r="G64" s="813" t="s">
        <v>261</v>
      </c>
      <c r="H64" s="813"/>
      <c r="I64" s="813"/>
      <c r="J64" s="813"/>
      <c r="K64" s="814"/>
    </row>
    <row r="65" spans="3:11" ht="14.15" customHeight="1" thickBot="1" x14ac:dyDescent="0.25">
      <c r="C65" s="819"/>
      <c r="D65" s="820"/>
      <c r="E65" s="50" t="s">
        <v>262</v>
      </c>
      <c r="F65" s="51" t="s">
        <v>263</v>
      </c>
      <c r="G65" s="821" t="s">
        <v>264</v>
      </c>
      <c r="H65" s="821"/>
      <c r="I65" s="821"/>
      <c r="J65" s="821"/>
      <c r="K65" s="822"/>
    </row>
  </sheetData>
  <sheetProtection algorithmName="SHA-512" hashValue="S/Ocivm/jSTPfaY09AVeEgAMlfb5J5YuDXVZUUJH1Sqa4XL9nensr79VzqjfbeVfDsR9/S+vaVXyBH3iModLTg==" saltValue="VMYM8GNnY/7mtiLAnJn6RQ==" spinCount="100000" sheet="1" formatCells="0" formatRows="0"/>
  <mergeCells count="36">
    <mergeCell ref="L61:R62"/>
    <mergeCell ref="C63:D65"/>
    <mergeCell ref="E63:E64"/>
    <mergeCell ref="G63:K63"/>
    <mergeCell ref="G64:K64"/>
    <mergeCell ref="G65:K65"/>
    <mergeCell ref="C59:D60"/>
    <mergeCell ref="G59:K59"/>
    <mergeCell ref="G60:K60"/>
    <mergeCell ref="G62:K62"/>
    <mergeCell ref="C61:D62"/>
    <mergeCell ref="G61:K61"/>
    <mergeCell ref="C53:D53"/>
    <mergeCell ref="G53:K53"/>
    <mergeCell ref="C54:D54"/>
    <mergeCell ref="G54:K54"/>
    <mergeCell ref="C55:D58"/>
    <mergeCell ref="E55:E56"/>
    <mergeCell ref="G55:K55"/>
    <mergeCell ref="G56:K56"/>
    <mergeCell ref="E57:E58"/>
    <mergeCell ref="G57:K57"/>
    <mergeCell ref="G58:K58"/>
    <mergeCell ref="C51:D51"/>
    <mergeCell ref="E51:F51"/>
    <mergeCell ref="G51:K51"/>
    <mergeCell ref="C52:D52"/>
    <mergeCell ref="G52:K52"/>
    <mergeCell ref="C44:D44"/>
    <mergeCell ref="C42:D42"/>
    <mergeCell ref="G33:H33"/>
    <mergeCell ref="J33:K33"/>
    <mergeCell ref="G34:H34"/>
    <mergeCell ref="I34:K34"/>
    <mergeCell ref="C41:D41"/>
    <mergeCell ref="C43:D43"/>
  </mergeCells>
  <phoneticPr fontId="1"/>
  <dataValidations count="1">
    <dataValidation type="whole" operator="greaterThanOrEqual" allowBlank="1" showInputMessage="1" showErrorMessage="1" error="整数を入力してください" sqref="E41" xr:uid="{E099F34B-644F-4699-9E91-20020387B327}">
      <formula1>0</formula1>
    </dataValidation>
  </dataValidations>
  <hyperlinks>
    <hyperlink ref="F3" r:id="rId1" display="https://www.navitime.co.jp/drive/" xr:uid="{CE99FBA8-1D8F-412B-AD1D-8F45DAE6BE77}"/>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293E5-0D4A-44F3-813C-60E1E007B946}">
  <dimension ref="B2:K14"/>
  <sheetViews>
    <sheetView zoomScale="108" zoomScaleNormal="108" workbookViewId="0">
      <selection activeCell="L17" sqref="L17"/>
    </sheetView>
  </sheetViews>
  <sheetFormatPr defaultRowHeight="13" x14ac:dyDescent="0.2"/>
  <cols>
    <col min="2" max="2" width="29.1796875" bestFit="1" customWidth="1"/>
    <col min="3" max="3" width="11.453125" customWidth="1"/>
  </cols>
  <sheetData>
    <row r="2" spans="2:11" x14ac:dyDescent="0.2">
      <c r="B2" s="53" t="s">
        <v>265</v>
      </c>
      <c r="C2" s="54"/>
      <c r="D2" s="54"/>
      <c r="E2" s="54"/>
      <c r="F2" s="54"/>
      <c r="G2" s="54"/>
      <c r="H2" s="54"/>
      <c r="I2" s="54"/>
      <c r="J2" s="54"/>
      <c r="K2" s="54"/>
    </row>
    <row r="3" spans="2:11" x14ac:dyDescent="0.2">
      <c r="B3" s="54"/>
      <c r="C3" s="54"/>
      <c r="D3" s="54"/>
      <c r="E3" s="54"/>
      <c r="F3" s="54"/>
      <c r="G3" s="54"/>
      <c r="H3" s="54"/>
      <c r="I3" s="54"/>
      <c r="J3" s="54"/>
      <c r="K3" s="54"/>
    </row>
    <row r="4" spans="2:11" x14ac:dyDescent="0.2">
      <c r="B4" s="54"/>
      <c r="C4" s="54"/>
      <c r="D4" s="54"/>
      <c r="E4" s="54"/>
      <c r="F4" s="54"/>
      <c r="G4" s="54"/>
      <c r="H4" s="54"/>
      <c r="I4" s="54"/>
      <c r="J4" s="54"/>
      <c r="K4" s="54"/>
    </row>
    <row r="5" spans="2:11" x14ac:dyDescent="0.2">
      <c r="B5" s="54"/>
      <c r="C5" s="54"/>
      <c r="D5" s="54"/>
      <c r="E5" s="54"/>
      <c r="F5" s="54"/>
      <c r="G5" s="54"/>
      <c r="H5" s="54"/>
      <c r="I5" s="54"/>
      <c r="J5" s="54"/>
      <c r="K5" s="54"/>
    </row>
    <row r="6" spans="2:11" ht="26" x14ac:dyDescent="0.2">
      <c r="B6" s="55" t="s">
        <v>266</v>
      </c>
      <c r="C6" s="825" t="s">
        <v>267</v>
      </c>
      <c r="D6" s="826"/>
      <c r="E6" s="827" t="s">
        <v>268</v>
      </c>
      <c r="F6" s="828"/>
      <c r="G6" s="827" t="s">
        <v>269</v>
      </c>
      <c r="H6" s="828"/>
      <c r="I6" s="825" t="s">
        <v>270</v>
      </c>
      <c r="J6" s="829"/>
      <c r="K6" s="54"/>
    </row>
    <row r="7" spans="2:11" x14ac:dyDescent="0.2">
      <c r="B7" s="56" t="s">
        <v>271</v>
      </c>
      <c r="C7" s="57" t="s">
        <v>272</v>
      </c>
      <c r="D7" s="58"/>
      <c r="E7" s="57">
        <v>0.1</v>
      </c>
      <c r="F7" s="59" t="s">
        <v>51</v>
      </c>
      <c r="G7" s="57">
        <f>E7*500</f>
        <v>50</v>
      </c>
      <c r="H7" s="59" t="s">
        <v>51</v>
      </c>
      <c r="I7" s="57">
        <f>E7*2000</f>
        <v>200</v>
      </c>
      <c r="J7" s="59" t="s">
        <v>51</v>
      </c>
      <c r="K7" s="54"/>
    </row>
    <row r="8" spans="2:11" x14ac:dyDescent="0.2">
      <c r="B8" s="823" t="s">
        <v>273</v>
      </c>
      <c r="C8" s="60">
        <v>600</v>
      </c>
      <c r="D8" s="61" t="s">
        <v>51</v>
      </c>
      <c r="E8" s="60">
        <v>0.2</v>
      </c>
      <c r="F8" s="62" t="s">
        <v>51</v>
      </c>
      <c r="G8" s="60">
        <f t="shared" ref="G8:G14" si="0">E8*500</f>
        <v>100</v>
      </c>
      <c r="H8" s="62" t="s">
        <v>51</v>
      </c>
      <c r="I8" s="60">
        <f t="shared" ref="I8:I14" si="1">E8*2000</f>
        <v>400</v>
      </c>
      <c r="J8" s="62" t="s">
        <v>51</v>
      </c>
      <c r="K8" s="54"/>
    </row>
    <row r="9" spans="2:11" x14ac:dyDescent="0.2">
      <c r="B9" s="824"/>
      <c r="C9" s="60">
        <v>1500</v>
      </c>
      <c r="D9" s="61" t="s">
        <v>51</v>
      </c>
      <c r="E9" s="60">
        <v>0.5</v>
      </c>
      <c r="F9" s="62" t="s">
        <v>51</v>
      </c>
      <c r="G9" s="60">
        <f t="shared" si="0"/>
        <v>250</v>
      </c>
      <c r="H9" s="62" t="s">
        <v>51</v>
      </c>
      <c r="I9" s="60">
        <f t="shared" si="1"/>
        <v>1000</v>
      </c>
      <c r="J9" s="62" t="s">
        <v>51</v>
      </c>
      <c r="K9" s="54"/>
    </row>
    <row r="10" spans="2:11" x14ac:dyDescent="0.2">
      <c r="B10" s="830" t="s">
        <v>274</v>
      </c>
      <c r="C10" s="57">
        <v>3000</v>
      </c>
      <c r="D10" s="58" t="s">
        <v>51</v>
      </c>
      <c r="E10" s="57">
        <v>1</v>
      </c>
      <c r="F10" s="59" t="s">
        <v>51</v>
      </c>
      <c r="G10" s="57">
        <f t="shared" si="0"/>
        <v>500</v>
      </c>
      <c r="H10" s="59" t="s">
        <v>51</v>
      </c>
      <c r="I10" s="57">
        <f t="shared" si="1"/>
        <v>2000</v>
      </c>
      <c r="J10" s="59" t="s">
        <v>51</v>
      </c>
      <c r="K10" s="54"/>
    </row>
    <row r="11" spans="2:11" x14ac:dyDescent="0.2">
      <c r="B11" s="831"/>
      <c r="C11" s="57">
        <v>5000</v>
      </c>
      <c r="D11" s="58" t="s">
        <v>51</v>
      </c>
      <c r="E11" s="57">
        <v>2</v>
      </c>
      <c r="F11" s="59" t="s">
        <v>51</v>
      </c>
      <c r="G11" s="57">
        <f t="shared" si="0"/>
        <v>1000</v>
      </c>
      <c r="H11" s="59" t="s">
        <v>51</v>
      </c>
      <c r="I11" s="57">
        <f t="shared" si="1"/>
        <v>4000</v>
      </c>
      <c r="J11" s="59" t="s">
        <v>51</v>
      </c>
      <c r="K11" s="54"/>
    </row>
    <row r="12" spans="2:11" x14ac:dyDescent="0.2">
      <c r="B12" s="823" t="s">
        <v>275</v>
      </c>
      <c r="C12" s="60">
        <v>600</v>
      </c>
      <c r="D12" s="61" t="s">
        <v>51</v>
      </c>
      <c r="E12" s="60">
        <v>0.1</v>
      </c>
      <c r="F12" s="62" t="s">
        <v>51</v>
      </c>
      <c r="G12" s="60">
        <f t="shared" si="0"/>
        <v>50</v>
      </c>
      <c r="H12" s="62" t="s">
        <v>51</v>
      </c>
      <c r="I12" s="60">
        <f t="shared" si="1"/>
        <v>200</v>
      </c>
      <c r="J12" s="62" t="s">
        <v>51</v>
      </c>
      <c r="K12" s="54"/>
    </row>
    <row r="13" spans="2:11" x14ac:dyDescent="0.2">
      <c r="B13" s="824"/>
      <c r="C13" s="60">
        <v>1500</v>
      </c>
      <c r="D13" s="61" t="s">
        <v>51</v>
      </c>
      <c r="E13" s="60">
        <v>0.2</v>
      </c>
      <c r="F13" s="62" t="s">
        <v>51</v>
      </c>
      <c r="G13" s="60">
        <f t="shared" si="0"/>
        <v>100</v>
      </c>
      <c r="H13" s="62" t="s">
        <v>51</v>
      </c>
      <c r="I13" s="60">
        <f t="shared" si="1"/>
        <v>400</v>
      </c>
      <c r="J13" s="62" t="s">
        <v>51</v>
      </c>
      <c r="K13" s="54"/>
    </row>
    <row r="14" spans="2:11" x14ac:dyDescent="0.2">
      <c r="B14" s="56" t="s">
        <v>276</v>
      </c>
      <c r="C14" s="57" t="s">
        <v>272</v>
      </c>
      <c r="D14" s="58"/>
      <c r="E14" s="57">
        <v>0.5</v>
      </c>
      <c r="F14" s="59" t="s">
        <v>51</v>
      </c>
      <c r="G14" s="57">
        <f t="shared" si="0"/>
        <v>250</v>
      </c>
      <c r="H14" s="59" t="s">
        <v>51</v>
      </c>
      <c r="I14" s="57">
        <f t="shared" si="1"/>
        <v>1000</v>
      </c>
      <c r="J14" s="59" t="s">
        <v>51</v>
      </c>
      <c r="K14" s="54"/>
    </row>
  </sheetData>
  <sheetProtection algorithmName="SHA-512" hashValue="ulQKgZS+xicjshF92hHO4gwCb8w+VaUscBixsgoqKYeN0oYCCJb5CHzBqEfovAJpLRJ7+7QlvCzK6ol/ukktGA==" saltValue="PuxFWE742cGeaGa5H7+dGQ==" spinCount="100000" sheet="1" objects="1" scenarios="1"/>
  <mergeCells count="7">
    <mergeCell ref="B12:B13"/>
    <mergeCell ref="C6:D6"/>
    <mergeCell ref="E6:F6"/>
    <mergeCell ref="G6:H6"/>
    <mergeCell ref="I6:J6"/>
    <mergeCell ref="B8:B9"/>
    <mergeCell ref="B10:B11"/>
  </mergeCells>
  <phoneticPr fontId="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73C86-59CE-4EE7-818E-72743A572BDE}">
  <dimension ref="B3:F30"/>
  <sheetViews>
    <sheetView workbookViewId="0">
      <selection activeCell="B4" sqref="B4"/>
    </sheetView>
  </sheetViews>
  <sheetFormatPr defaultRowHeight="13" x14ac:dyDescent="0.2"/>
  <cols>
    <col min="2" max="2" width="10.26953125" bestFit="1" customWidth="1"/>
    <col min="3" max="3" width="11.36328125" bestFit="1" customWidth="1"/>
    <col min="5" max="5" width="93.08984375" customWidth="1"/>
  </cols>
  <sheetData>
    <row r="3" spans="2:6" ht="30" x14ac:dyDescent="0.2">
      <c r="B3" s="77" t="s">
        <v>484</v>
      </c>
      <c r="C3" s="77"/>
      <c r="D3" s="77"/>
      <c r="E3" s="77"/>
      <c r="F3" s="76"/>
    </row>
    <row r="4" spans="2:6" ht="30" x14ac:dyDescent="0.2">
      <c r="B4" s="2" t="s">
        <v>551</v>
      </c>
      <c r="C4" s="358">
        <f>MAX(B8:B74)</f>
        <v>1.45</v>
      </c>
      <c r="D4" s="77"/>
      <c r="E4" s="77"/>
      <c r="F4" s="76"/>
    </row>
    <row r="6" spans="2:6" ht="19" x14ac:dyDescent="0.2">
      <c r="B6" s="78" t="s">
        <v>283</v>
      </c>
      <c r="C6" s="79"/>
    </row>
    <row r="7" spans="2:6" x14ac:dyDescent="0.2">
      <c r="B7" s="40" t="s">
        <v>550</v>
      </c>
      <c r="C7" s="40" t="s">
        <v>279</v>
      </c>
      <c r="D7" s="40" t="s">
        <v>280</v>
      </c>
      <c r="E7" s="40" t="s">
        <v>281</v>
      </c>
      <c r="F7" s="41"/>
    </row>
    <row r="8" spans="2:6" ht="63" customHeight="1" x14ac:dyDescent="0.2">
      <c r="B8" s="359">
        <v>1</v>
      </c>
      <c r="C8" s="75">
        <v>45603</v>
      </c>
      <c r="D8" s="32" t="s">
        <v>282</v>
      </c>
      <c r="E8" s="19" t="s">
        <v>485</v>
      </c>
    </row>
    <row r="9" spans="2:6" ht="57.5" customHeight="1" x14ac:dyDescent="0.2">
      <c r="B9" s="359">
        <v>1.1000000000000001</v>
      </c>
      <c r="C9" s="75">
        <v>45607</v>
      </c>
      <c r="D9" s="32" t="s">
        <v>282</v>
      </c>
      <c r="E9" s="19" t="s">
        <v>496</v>
      </c>
    </row>
    <row r="10" spans="2:6" ht="85.5" customHeight="1" x14ac:dyDescent="0.2">
      <c r="B10" s="359">
        <v>1.21</v>
      </c>
      <c r="C10" s="75">
        <v>45611</v>
      </c>
      <c r="D10" s="32" t="s">
        <v>282</v>
      </c>
      <c r="E10" s="19" t="s">
        <v>510</v>
      </c>
    </row>
    <row r="11" spans="2:6" ht="44.5" customHeight="1" x14ac:dyDescent="0.2">
      <c r="B11" s="359">
        <v>1.31</v>
      </c>
      <c r="C11" s="75">
        <v>45619</v>
      </c>
      <c r="D11" s="32" t="s">
        <v>282</v>
      </c>
      <c r="E11" s="19" t="s">
        <v>516</v>
      </c>
    </row>
    <row r="12" spans="2:6" ht="142" customHeight="1" x14ac:dyDescent="0.2">
      <c r="B12" s="359">
        <v>1.45</v>
      </c>
      <c r="C12" s="75">
        <v>45672</v>
      </c>
      <c r="D12" s="32" t="s">
        <v>282</v>
      </c>
      <c r="E12" s="19" t="s">
        <v>553</v>
      </c>
    </row>
    <row r="13" spans="2:6" x14ac:dyDescent="0.2">
      <c r="B13" s="359"/>
      <c r="C13" s="32"/>
      <c r="D13" s="32"/>
      <c r="E13" s="19"/>
    </row>
    <row r="14" spans="2:6" x14ac:dyDescent="0.2">
      <c r="B14" s="359"/>
      <c r="C14" s="32"/>
      <c r="D14" s="32"/>
      <c r="E14" s="249"/>
    </row>
    <row r="15" spans="2:6" x14ac:dyDescent="0.2">
      <c r="B15" s="359"/>
      <c r="C15" s="32"/>
      <c r="D15" s="32"/>
      <c r="E15" s="249"/>
    </row>
    <row r="16" spans="2:6" x14ac:dyDescent="0.2">
      <c r="B16" s="359"/>
      <c r="C16" s="32"/>
      <c r="D16" s="32"/>
      <c r="E16" s="249"/>
    </row>
    <row r="17" spans="2:5" x14ac:dyDescent="0.2">
      <c r="B17" s="359"/>
      <c r="C17" s="32"/>
      <c r="D17" s="32"/>
      <c r="E17" s="249"/>
    </row>
    <row r="18" spans="2:5" x14ac:dyDescent="0.2">
      <c r="B18" s="359"/>
      <c r="C18" s="32"/>
      <c r="D18" s="32"/>
      <c r="E18" s="249"/>
    </row>
    <row r="19" spans="2:5" x14ac:dyDescent="0.2">
      <c r="B19" s="359"/>
      <c r="C19" s="32"/>
      <c r="D19" s="32"/>
      <c r="E19" s="249"/>
    </row>
    <row r="20" spans="2:5" x14ac:dyDescent="0.2">
      <c r="B20" s="359"/>
      <c r="C20" s="32"/>
      <c r="D20" s="32"/>
      <c r="E20" s="249"/>
    </row>
    <row r="21" spans="2:5" x14ac:dyDescent="0.2">
      <c r="B21" s="359"/>
      <c r="C21" s="32"/>
      <c r="D21" s="32"/>
      <c r="E21" s="249"/>
    </row>
    <row r="22" spans="2:5" x14ac:dyDescent="0.2">
      <c r="B22" s="359"/>
      <c r="C22" s="32"/>
      <c r="D22" s="32"/>
      <c r="E22" s="249"/>
    </row>
    <row r="23" spans="2:5" x14ac:dyDescent="0.2">
      <c r="B23" s="359"/>
      <c r="C23" s="32"/>
      <c r="D23" s="32"/>
      <c r="E23" s="249"/>
    </row>
    <row r="24" spans="2:5" x14ac:dyDescent="0.2">
      <c r="B24" s="361"/>
      <c r="C24" s="249"/>
      <c r="D24" s="249"/>
      <c r="E24" s="249"/>
    </row>
    <row r="25" spans="2:5" x14ac:dyDescent="0.2">
      <c r="B25" s="361"/>
      <c r="C25" s="249"/>
      <c r="D25" s="249"/>
      <c r="E25" s="249"/>
    </row>
    <row r="26" spans="2:5" x14ac:dyDescent="0.2">
      <c r="B26" s="361"/>
      <c r="C26" s="249"/>
      <c r="D26" s="249"/>
      <c r="E26" s="249"/>
    </row>
    <row r="27" spans="2:5" x14ac:dyDescent="0.2">
      <c r="B27" s="361"/>
      <c r="C27" s="249"/>
      <c r="D27" s="249"/>
      <c r="E27" s="249"/>
    </row>
    <row r="28" spans="2:5" x14ac:dyDescent="0.2">
      <c r="B28" s="361"/>
      <c r="C28" s="249"/>
      <c r="D28" s="249"/>
      <c r="E28" s="249"/>
    </row>
    <row r="29" spans="2:5" x14ac:dyDescent="0.2">
      <c r="B29" s="360"/>
    </row>
    <row r="30" spans="2:5" x14ac:dyDescent="0.2">
      <c r="B30" s="360"/>
    </row>
  </sheetData>
  <sheetProtection algorithmName="SHA-512" hashValue="Y7c4gpFnt+sZhDPXCc4ikWLgKugXyv7Yx0tDdRp7sHkPOhTF/TTXG9YjvsfI0fEhqQn1y3vcoSF/M4t06L4l3Q==" saltValue="FJ+SayDzEpKdRkhVJSM8NQ==" spinCount="100000" sheet="1" formatCells="0" formatRows="0"/>
  <phoneticPr fontId="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39787-755D-4AB3-8733-1112F649FA3F}">
  <dimension ref="A1:X98"/>
  <sheetViews>
    <sheetView zoomScale="112" zoomScaleNormal="112" workbookViewId="0">
      <selection activeCell="A2" sqref="A2"/>
    </sheetView>
  </sheetViews>
  <sheetFormatPr defaultRowHeight="13" x14ac:dyDescent="0.2"/>
  <cols>
    <col min="2" max="2" width="15.81640625" customWidth="1"/>
    <col min="3" max="3" width="16.6328125" customWidth="1"/>
    <col min="4" max="4" width="20.1796875" customWidth="1"/>
    <col min="5" max="5" width="28.26953125" customWidth="1"/>
    <col min="6" max="6" width="37.6328125" customWidth="1"/>
    <col min="7" max="7" width="26.54296875" customWidth="1"/>
    <col min="8" max="8" width="8.1796875" bestFit="1" customWidth="1"/>
    <col min="9" max="9" width="3.54296875" bestFit="1" customWidth="1"/>
    <col min="10" max="10" width="16.453125" bestFit="1" customWidth="1"/>
    <col min="11" max="11" width="20.81640625" customWidth="1"/>
    <col min="12" max="12" width="16.26953125" customWidth="1"/>
    <col min="13" max="13" width="11.90625" customWidth="1"/>
    <col min="14" max="14" width="27" customWidth="1"/>
    <col min="17" max="17" width="18.54296875" style="235" hidden="1" customWidth="1"/>
    <col min="18" max="18" width="15.36328125" style="235" hidden="1" customWidth="1"/>
    <col min="19" max="19" width="30.453125" style="235" hidden="1" customWidth="1"/>
    <col min="20" max="20" width="18.453125" style="235" hidden="1" customWidth="1"/>
    <col min="21" max="21" width="11.81640625" style="235" hidden="1" customWidth="1"/>
    <col min="22" max="22" width="20.36328125" style="235" hidden="1" customWidth="1"/>
    <col min="23" max="24" width="8.7265625" style="235" hidden="1" customWidth="1"/>
  </cols>
  <sheetData>
    <row r="1" spans="1:24" s="1" customFormat="1" ht="14.5" customHeight="1" x14ac:dyDescent="0.2">
      <c r="B1" s="18"/>
      <c r="C1" s="18"/>
      <c r="D1" s="2"/>
      <c r="E1" s="2"/>
      <c r="F1" s="2"/>
      <c r="G1" s="2"/>
      <c r="Q1" s="229"/>
      <c r="R1" s="229"/>
      <c r="S1" s="229"/>
      <c r="T1" s="229"/>
      <c r="U1" s="229"/>
      <c r="V1" s="229"/>
      <c r="W1" s="229"/>
      <c r="X1" s="229"/>
    </row>
    <row r="2" spans="1:24" ht="52.5" customHeight="1" thickBot="1" x14ac:dyDescent="0.25">
      <c r="A2" s="1" t="s">
        <v>402</v>
      </c>
      <c r="B2" s="11"/>
      <c r="D2" s="467" t="s">
        <v>511</v>
      </c>
      <c r="E2" s="467"/>
      <c r="F2" s="467"/>
      <c r="G2" s="467"/>
      <c r="N2" s="29" t="s">
        <v>87</v>
      </c>
      <c r="Q2" s="461" t="s">
        <v>397</v>
      </c>
      <c r="R2" s="462"/>
      <c r="S2" s="462"/>
      <c r="T2" s="462"/>
      <c r="U2" s="462"/>
      <c r="V2" s="462"/>
      <c r="W2" s="462"/>
      <c r="X2" s="462"/>
    </row>
    <row r="3" spans="1:24" s="41" customFormat="1" ht="43" customHeight="1" x14ac:dyDescent="0.2">
      <c r="A3" s="426" t="s">
        <v>89</v>
      </c>
      <c r="B3" s="428" t="s">
        <v>388</v>
      </c>
      <c r="C3" s="430" t="s">
        <v>381</v>
      </c>
      <c r="D3" s="430" t="s">
        <v>17</v>
      </c>
      <c r="E3" s="432" t="s">
        <v>452</v>
      </c>
      <c r="F3" s="430" t="s">
        <v>454</v>
      </c>
      <c r="G3" s="432" t="s">
        <v>469</v>
      </c>
      <c r="H3" s="435" t="s">
        <v>286</v>
      </c>
      <c r="I3" s="436" t="s">
        <v>387</v>
      </c>
      <c r="J3" s="470" t="s">
        <v>145</v>
      </c>
      <c r="K3" s="471"/>
      <c r="L3" s="472"/>
      <c r="M3" s="451" t="s">
        <v>379</v>
      </c>
      <c r="N3" s="419" t="s">
        <v>380</v>
      </c>
      <c r="Q3" s="463" t="s">
        <v>519</v>
      </c>
      <c r="R3" s="465" t="s">
        <v>382</v>
      </c>
      <c r="S3" s="465" t="s">
        <v>384</v>
      </c>
      <c r="T3" s="468" t="s">
        <v>383</v>
      </c>
      <c r="U3" s="230"/>
      <c r="V3" s="231" t="s">
        <v>370</v>
      </c>
      <c r="W3" s="231"/>
      <c r="X3" s="231"/>
    </row>
    <row r="4" spans="1:24" s="41" customFormat="1" ht="48" customHeight="1" thickBot="1" x14ac:dyDescent="0.25">
      <c r="A4" s="427"/>
      <c r="B4" s="429"/>
      <c r="C4" s="431"/>
      <c r="D4" s="431"/>
      <c r="E4" s="433"/>
      <c r="F4" s="431"/>
      <c r="G4" s="434"/>
      <c r="H4" s="421"/>
      <c r="I4" s="422"/>
      <c r="J4" s="421" t="s">
        <v>403</v>
      </c>
      <c r="K4" s="422"/>
      <c r="L4" s="347" t="s">
        <v>542</v>
      </c>
      <c r="M4" s="452"/>
      <c r="N4" s="420"/>
      <c r="Q4" s="464"/>
      <c r="R4" s="466"/>
      <c r="S4" s="469"/>
      <c r="T4" s="466"/>
      <c r="U4" s="230"/>
      <c r="V4" s="232"/>
      <c r="W4" s="233" t="s">
        <v>100</v>
      </c>
      <c r="X4" s="233" t="s">
        <v>101</v>
      </c>
    </row>
    <row r="5" spans="1:24" ht="28.5" customHeight="1" x14ac:dyDescent="0.2">
      <c r="A5" s="456">
        <v>1</v>
      </c>
      <c r="B5" s="458" t="str">
        <f>IF(T5="Error",S5,"OK")</f>
        <v>受検機種未選択_ひょう量未設定</v>
      </c>
      <c r="C5" s="440" t="s">
        <v>13</v>
      </c>
      <c r="D5" s="440" t="s">
        <v>2</v>
      </c>
      <c r="E5" s="440"/>
      <c r="F5" s="440" t="s">
        <v>2</v>
      </c>
      <c r="G5" s="440"/>
      <c r="H5" s="443" t="s">
        <v>2</v>
      </c>
      <c r="I5" s="447" t="s">
        <v>369</v>
      </c>
      <c r="J5" s="187" t="s">
        <v>92</v>
      </c>
      <c r="K5" s="189" t="s">
        <v>2</v>
      </c>
      <c r="L5" s="190" t="s">
        <v>2</v>
      </c>
      <c r="M5" s="440" t="s">
        <v>411</v>
      </c>
      <c r="N5" s="445" t="s">
        <v>411</v>
      </c>
      <c r="Q5" s="442" t="str" cm="1">
        <f t="array" ref="Q5">_xlfn.IFS(C5="自動重量選別機","DACS",C5="計量値付け機","FDP",C5="質量ﾗﾍﾞﾙ貼付機","ﾗﾍﾞﾙ貼付機",C5="選択要","受検機種未選択",TRUE,"Error")</f>
        <v>受検機種未選択</v>
      </c>
      <c r="R5" s="442" t="str" cm="1">
        <f t="array" ref="R5">IF(H5="必須","ひょう量未設定",_xlfn.IFS(H5&lt;=600,"下",H5&gt;600,"超",TRUE,"Error"))</f>
        <v>ひょう量未設定</v>
      </c>
      <c r="S5" s="442" t="str">
        <f>Q5&amp;"_"&amp;R5</f>
        <v>受検機種未選択_ひょう量未設定</v>
      </c>
      <c r="T5" s="460" t="str" cm="1">
        <f t="array" ref="T5">_xlfn.IFS(S5="DACS_下",51000,S5="DACS_超",57000,S5="FDP_下",40000,S5="FDP_超",45000,S5="ﾗﾍﾞﾙ貼付機_下",40000,S5="ﾗﾍﾞﾙ貼付機_超",45000,TRUE,"Error")</f>
        <v>Error</v>
      </c>
      <c r="V5" s="236" t="s">
        <v>102</v>
      </c>
      <c r="W5" s="237">
        <v>51000</v>
      </c>
      <c r="X5" s="237">
        <v>57000</v>
      </c>
    </row>
    <row r="6" spans="1:24" ht="28.5" customHeight="1" thickBot="1" x14ac:dyDescent="0.25">
      <c r="A6" s="457"/>
      <c r="B6" s="459"/>
      <c r="C6" s="441"/>
      <c r="D6" s="441"/>
      <c r="E6" s="441"/>
      <c r="F6" s="441"/>
      <c r="G6" s="441"/>
      <c r="H6" s="444"/>
      <c r="I6" s="448"/>
      <c r="J6" s="188" t="s">
        <v>378</v>
      </c>
      <c r="K6" s="191" t="s">
        <v>2</v>
      </c>
      <c r="L6" s="192" t="s">
        <v>2</v>
      </c>
      <c r="M6" s="441"/>
      <c r="N6" s="446"/>
      <c r="Q6" s="442"/>
      <c r="R6" s="442"/>
      <c r="S6" s="442"/>
      <c r="T6" s="460"/>
      <c r="V6" s="236" t="s">
        <v>103</v>
      </c>
      <c r="W6" s="237">
        <v>40000</v>
      </c>
      <c r="X6" s="237">
        <v>45000</v>
      </c>
    </row>
    <row r="7" spans="1:24" ht="28.5" customHeight="1" x14ac:dyDescent="0.2">
      <c r="A7" s="456">
        <v>2</v>
      </c>
      <c r="B7" s="458" t="str">
        <f>IF(T7="Error",S7,"OK")</f>
        <v>受検機種未選択_ひょう量未設定</v>
      </c>
      <c r="C7" s="440" t="s">
        <v>13</v>
      </c>
      <c r="D7" s="440" t="s">
        <v>2</v>
      </c>
      <c r="E7" s="440"/>
      <c r="F7" s="440" t="s">
        <v>2</v>
      </c>
      <c r="G7" s="440"/>
      <c r="H7" s="443" t="s">
        <v>518</v>
      </c>
      <c r="I7" s="447" t="s">
        <v>369</v>
      </c>
      <c r="J7" s="187" t="s">
        <v>92</v>
      </c>
      <c r="K7" s="189" t="s">
        <v>2</v>
      </c>
      <c r="L7" s="190" t="s">
        <v>2</v>
      </c>
      <c r="M7" s="440" t="s">
        <v>13</v>
      </c>
      <c r="N7" s="445" t="s">
        <v>13</v>
      </c>
      <c r="Q7" s="442" t="str" cm="1">
        <f t="array" ref="Q7">_xlfn.IFS(C7="自動重量選別機","DACS",C7="計量値付け機","FDP",C7="質量ﾗﾍﾞﾙ貼付機","ﾗﾍﾞﾙ貼付機",C7="選択要","受検機種未選択",TRUE,"Error")</f>
        <v>受検機種未選択</v>
      </c>
      <c r="R7" s="442" t="str" cm="1">
        <f t="array" ref="R7">IF(H7="必須","ひょう量未設定",_xlfn.IFS(H7&lt;=600,"下",H7&gt;600,"超",TRUE,"Error"))</f>
        <v>ひょう量未設定</v>
      </c>
      <c r="S7" s="442" t="str">
        <f>Q7&amp;"_"&amp;R7</f>
        <v>受検機種未選択_ひょう量未設定</v>
      </c>
      <c r="T7" s="460" t="str" cm="1">
        <f t="array" ref="T7">_xlfn.IFS(S7="DACS_下",51000,S7="DACS_超",57000,S7="FDP_下",40000,S7="FDP_超",45000,S7="ﾗﾍﾞﾙ貼付機_下",40000,S7="ﾗﾍﾞﾙ貼付機_超",45000,TRUE,"Error")</f>
        <v>Error</v>
      </c>
      <c r="V7" s="236" t="s">
        <v>520</v>
      </c>
      <c r="W7" s="237">
        <v>40000</v>
      </c>
      <c r="X7" s="237">
        <v>45000</v>
      </c>
    </row>
    <row r="8" spans="1:24" ht="28.5" customHeight="1" thickBot="1" x14ac:dyDescent="0.25">
      <c r="A8" s="457"/>
      <c r="B8" s="459"/>
      <c r="C8" s="441"/>
      <c r="D8" s="441"/>
      <c r="E8" s="441"/>
      <c r="F8" s="441"/>
      <c r="G8" s="441"/>
      <c r="H8" s="444"/>
      <c r="I8" s="448"/>
      <c r="J8" s="188" t="s">
        <v>378</v>
      </c>
      <c r="K8" s="191" t="s">
        <v>2</v>
      </c>
      <c r="L8" s="192" t="s">
        <v>2</v>
      </c>
      <c r="M8" s="441"/>
      <c r="N8" s="446"/>
      <c r="Q8" s="442"/>
      <c r="R8" s="442"/>
      <c r="S8" s="442"/>
      <c r="T8" s="460"/>
    </row>
    <row r="9" spans="1:24" ht="28.5" customHeight="1" x14ac:dyDescent="0.2">
      <c r="A9" s="456">
        <v>3</v>
      </c>
      <c r="B9" s="458" t="str">
        <f>IF(T9="Error",S9,"OK")</f>
        <v>受検機種未選択_ひょう量未設定</v>
      </c>
      <c r="C9" s="440" t="s">
        <v>13</v>
      </c>
      <c r="D9" s="440" t="s">
        <v>2</v>
      </c>
      <c r="E9" s="440"/>
      <c r="F9" s="440" t="s">
        <v>2</v>
      </c>
      <c r="G9" s="440"/>
      <c r="H9" s="443" t="s">
        <v>2</v>
      </c>
      <c r="I9" s="447" t="s">
        <v>369</v>
      </c>
      <c r="J9" s="187" t="s">
        <v>92</v>
      </c>
      <c r="K9" s="189" t="s">
        <v>2</v>
      </c>
      <c r="L9" s="190" t="s">
        <v>2</v>
      </c>
      <c r="M9" s="440" t="s">
        <v>13</v>
      </c>
      <c r="N9" s="445" t="s">
        <v>13</v>
      </c>
      <c r="Q9" s="442" t="str" cm="1">
        <f t="array" ref="Q9">_xlfn.IFS(C9="自動重量選別機","DACS",C9="計量値付け機","FDP",C9="質量ﾗﾍﾞﾙ貼付機","ﾗﾍﾞﾙ貼付機",C9="選択要","受検機種未選択",TRUE,"Error")</f>
        <v>受検機種未選択</v>
      </c>
      <c r="R9" s="442" t="str" cm="1">
        <f t="array" ref="R9">IF(H9="必須","ひょう量未設定",_xlfn.IFS(H9&lt;=600,"下",H9&gt;600,"超",TRUE,"Error"))</f>
        <v>ひょう量未設定</v>
      </c>
      <c r="S9" s="442" t="str">
        <f>Q9&amp;"_"&amp;R9</f>
        <v>受検機種未選択_ひょう量未設定</v>
      </c>
      <c r="T9" s="460" t="str" cm="1">
        <f t="array" ref="T9">_xlfn.IFS(S9="DACS_下",51000,S9="DACS_超",57000,S9="FDP_下",40000,S9="FDP_超",45000,S9="ﾗﾍﾞﾙ貼付機_下",40000,S9="ﾗﾍﾞﾙ貼付機_超",45000,TRUE,"Error")</f>
        <v>Error</v>
      </c>
    </row>
    <row r="10" spans="1:24" ht="28.5" customHeight="1" thickBot="1" x14ac:dyDescent="0.25">
      <c r="A10" s="457"/>
      <c r="B10" s="459"/>
      <c r="C10" s="441"/>
      <c r="D10" s="441"/>
      <c r="E10" s="441"/>
      <c r="F10" s="441"/>
      <c r="G10" s="441"/>
      <c r="H10" s="444"/>
      <c r="I10" s="448"/>
      <c r="J10" s="188" t="s">
        <v>378</v>
      </c>
      <c r="K10" s="191" t="s">
        <v>2</v>
      </c>
      <c r="L10" s="192" t="s">
        <v>2</v>
      </c>
      <c r="M10" s="441"/>
      <c r="N10" s="446"/>
      <c r="Q10" s="442"/>
      <c r="R10" s="442"/>
      <c r="S10" s="442"/>
      <c r="T10" s="460"/>
    </row>
    <row r="11" spans="1:24" ht="28.5" customHeight="1" x14ac:dyDescent="0.2">
      <c r="A11" s="456">
        <v>4</v>
      </c>
      <c r="B11" s="458" t="str">
        <f>IF(T11="Error",S11,"OK")</f>
        <v>受検機種未選択_ひょう量未設定</v>
      </c>
      <c r="C11" s="440" t="s">
        <v>13</v>
      </c>
      <c r="D11" s="440" t="s">
        <v>2</v>
      </c>
      <c r="E11" s="440"/>
      <c r="F11" s="440" t="s">
        <v>2</v>
      </c>
      <c r="G11" s="440"/>
      <c r="H11" s="443" t="s">
        <v>2</v>
      </c>
      <c r="I11" s="447" t="s">
        <v>369</v>
      </c>
      <c r="J11" s="187" t="s">
        <v>92</v>
      </c>
      <c r="K11" s="189" t="s">
        <v>2</v>
      </c>
      <c r="L11" s="190" t="s">
        <v>2</v>
      </c>
      <c r="M11" s="440" t="s">
        <v>13</v>
      </c>
      <c r="N11" s="445" t="s">
        <v>13</v>
      </c>
      <c r="Q11" s="442" t="str" cm="1">
        <f t="array" ref="Q11">_xlfn.IFS(C11="自動重量選別機","DACS",C11="計量値付け機","FDP",C11="質量ﾗﾍﾞﾙ貼付機","ﾗﾍﾞﾙ貼付機",C11="選択要","受検機種未選択",TRUE,"Error")</f>
        <v>受検機種未選択</v>
      </c>
      <c r="R11" s="442" t="str" cm="1">
        <f t="array" ref="R11">IF(H11="必須","ひょう量未設定",_xlfn.IFS(H11&lt;=600,"下",H11&gt;600,"超",TRUE,"Error"))</f>
        <v>ひょう量未設定</v>
      </c>
      <c r="S11" s="442" t="str">
        <f>Q11&amp;"_"&amp;R11</f>
        <v>受検機種未選択_ひょう量未設定</v>
      </c>
      <c r="T11" s="460" t="str" cm="1">
        <f t="array" ref="T11">_xlfn.IFS(S11="DACS_下",51000,S11="DACS_超",57000,S11="FDP_下",40000,S11="FDP_超",45000,S11="ﾗﾍﾞﾙ貼付機_下",40000,S11="ﾗﾍﾞﾙ貼付機_超",45000,TRUE,"Error")</f>
        <v>Error</v>
      </c>
    </row>
    <row r="12" spans="1:24" ht="28.5" customHeight="1" thickBot="1" x14ac:dyDescent="0.25">
      <c r="A12" s="457"/>
      <c r="B12" s="459"/>
      <c r="C12" s="441"/>
      <c r="D12" s="441"/>
      <c r="E12" s="441"/>
      <c r="F12" s="441"/>
      <c r="G12" s="441"/>
      <c r="H12" s="444"/>
      <c r="I12" s="448"/>
      <c r="J12" s="188" t="s">
        <v>378</v>
      </c>
      <c r="K12" s="191" t="s">
        <v>2</v>
      </c>
      <c r="L12" s="192" t="s">
        <v>2</v>
      </c>
      <c r="M12" s="441"/>
      <c r="N12" s="446"/>
      <c r="Q12" s="442"/>
      <c r="R12" s="442"/>
      <c r="S12" s="442"/>
      <c r="T12" s="460"/>
    </row>
    <row r="13" spans="1:24" ht="28.5" customHeight="1" x14ac:dyDescent="0.2">
      <c r="A13" s="456">
        <v>5</v>
      </c>
      <c r="B13" s="458" t="str">
        <f>IF(T13="Error",S13,"OK")</f>
        <v>受検機種未選択_ひょう量未設定</v>
      </c>
      <c r="C13" s="440" t="s">
        <v>13</v>
      </c>
      <c r="D13" s="440" t="s">
        <v>2</v>
      </c>
      <c r="E13" s="440"/>
      <c r="F13" s="440" t="s">
        <v>2</v>
      </c>
      <c r="G13" s="440"/>
      <c r="H13" s="443" t="s">
        <v>2</v>
      </c>
      <c r="I13" s="447" t="s">
        <v>369</v>
      </c>
      <c r="J13" s="187" t="s">
        <v>92</v>
      </c>
      <c r="K13" s="189" t="s">
        <v>2</v>
      </c>
      <c r="L13" s="190" t="s">
        <v>2</v>
      </c>
      <c r="M13" s="440" t="s">
        <v>13</v>
      </c>
      <c r="N13" s="445" t="s">
        <v>13</v>
      </c>
      <c r="Q13" s="442" t="str" cm="1">
        <f t="array" ref="Q13">_xlfn.IFS(C13="自動重量選別機","DACS",C13="計量値付け機","FDP",C13="質量ﾗﾍﾞﾙ貼付機","ﾗﾍﾞﾙ貼付機",C13="選択要","受検機種未選択",TRUE,"Error")</f>
        <v>受検機種未選択</v>
      </c>
      <c r="R13" s="442" t="str" cm="1">
        <f t="array" ref="R13">IF(H13="必須","ひょう量未設定",_xlfn.IFS(H13&lt;=600,"下",H13&gt;600,"超",TRUE,"Error"))</f>
        <v>ひょう量未設定</v>
      </c>
      <c r="S13" s="442" t="str">
        <f>Q13&amp;"_"&amp;R13</f>
        <v>受検機種未選択_ひょう量未設定</v>
      </c>
      <c r="T13" s="460" t="str" cm="1">
        <f t="array" ref="T13">_xlfn.IFS(S13="DACS_下",51000,S13="DACS_超",57000,S13="FDP_下",40000,S13="FDP_超",45000,S13="ﾗﾍﾞﾙ貼付機_下",40000,S13="ﾗﾍﾞﾙ貼付機_超",45000,TRUE,"Error")</f>
        <v>Error</v>
      </c>
    </row>
    <row r="14" spans="1:24" ht="28.5" customHeight="1" thickBot="1" x14ac:dyDescent="0.25">
      <c r="A14" s="457"/>
      <c r="B14" s="459"/>
      <c r="C14" s="441"/>
      <c r="D14" s="441"/>
      <c r="E14" s="441"/>
      <c r="F14" s="441"/>
      <c r="G14" s="441"/>
      <c r="H14" s="444"/>
      <c r="I14" s="448"/>
      <c r="J14" s="188" t="s">
        <v>378</v>
      </c>
      <c r="K14" s="191" t="s">
        <v>2</v>
      </c>
      <c r="L14" s="192" t="s">
        <v>2</v>
      </c>
      <c r="M14" s="441"/>
      <c r="N14" s="446"/>
      <c r="Q14" s="442"/>
      <c r="R14" s="442"/>
      <c r="S14" s="442"/>
      <c r="T14" s="460"/>
    </row>
    <row r="15" spans="1:24" ht="28.5" customHeight="1" x14ac:dyDescent="0.2">
      <c r="A15" s="456">
        <v>6</v>
      </c>
      <c r="B15" s="458" t="str">
        <f>IF(T15="Error",S15,"OK")</f>
        <v>受検機種未選択_ひょう量未設定</v>
      </c>
      <c r="C15" s="440" t="s">
        <v>13</v>
      </c>
      <c r="D15" s="440" t="s">
        <v>2</v>
      </c>
      <c r="E15" s="440"/>
      <c r="F15" s="440" t="s">
        <v>2</v>
      </c>
      <c r="G15" s="440"/>
      <c r="H15" s="443" t="s">
        <v>2</v>
      </c>
      <c r="I15" s="447" t="s">
        <v>369</v>
      </c>
      <c r="J15" s="187" t="s">
        <v>92</v>
      </c>
      <c r="K15" s="189" t="s">
        <v>2</v>
      </c>
      <c r="L15" s="190" t="s">
        <v>2</v>
      </c>
      <c r="M15" s="440" t="s">
        <v>13</v>
      </c>
      <c r="N15" s="445" t="s">
        <v>13</v>
      </c>
      <c r="Q15" s="442" t="str" cm="1">
        <f t="array" ref="Q15">_xlfn.IFS(C15="自動重量選別機","DACS",C15="計量値付け機","FDP",C15="質量ﾗﾍﾞﾙ貼付機","ﾗﾍﾞﾙ貼付機",C15="選択要","受検機種未選択",TRUE,"Error")</f>
        <v>受検機種未選択</v>
      </c>
      <c r="R15" s="442" t="str" cm="1">
        <f t="array" ref="R15">IF(H15="必須","ひょう量未設定",_xlfn.IFS(H15&lt;=600,"下",H15&gt;600,"超",TRUE,"Error"))</f>
        <v>ひょう量未設定</v>
      </c>
      <c r="S15" s="442" t="str">
        <f>Q15&amp;"_"&amp;R15</f>
        <v>受検機種未選択_ひょう量未設定</v>
      </c>
      <c r="T15" s="460" t="str" cm="1">
        <f t="array" ref="T15">_xlfn.IFS(S15="DACS_下",51000,S15="DACS_超",57000,S15="FDP_下",40000,S15="FDP_超",45000,S15="ﾗﾍﾞﾙ貼付機_下",40000,S15="ﾗﾍﾞﾙ貼付機_超",45000,TRUE,"Error")</f>
        <v>Error</v>
      </c>
    </row>
    <row r="16" spans="1:24" ht="28.5" customHeight="1" thickBot="1" x14ac:dyDescent="0.25">
      <c r="A16" s="457"/>
      <c r="B16" s="459"/>
      <c r="C16" s="441"/>
      <c r="D16" s="441"/>
      <c r="E16" s="441"/>
      <c r="F16" s="441"/>
      <c r="G16" s="441"/>
      <c r="H16" s="444"/>
      <c r="I16" s="448"/>
      <c r="J16" s="188" t="s">
        <v>378</v>
      </c>
      <c r="K16" s="191" t="s">
        <v>2</v>
      </c>
      <c r="L16" s="192" t="s">
        <v>2</v>
      </c>
      <c r="M16" s="441"/>
      <c r="N16" s="446"/>
      <c r="Q16" s="442"/>
      <c r="R16" s="442"/>
      <c r="S16" s="442"/>
      <c r="T16" s="460"/>
    </row>
    <row r="17" spans="1:20" ht="28.5" customHeight="1" x14ac:dyDescent="0.2">
      <c r="A17" s="456">
        <v>7</v>
      </c>
      <c r="B17" s="458" t="str">
        <f>IF(T17="Error",S17,"OK")</f>
        <v>受検機種未選択_ひょう量未設定</v>
      </c>
      <c r="C17" s="440" t="s">
        <v>13</v>
      </c>
      <c r="D17" s="440" t="s">
        <v>2</v>
      </c>
      <c r="E17" s="440"/>
      <c r="F17" s="440" t="s">
        <v>2</v>
      </c>
      <c r="G17" s="440"/>
      <c r="H17" s="443" t="s">
        <v>2</v>
      </c>
      <c r="I17" s="447" t="s">
        <v>369</v>
      </c>
      <c r="J17" s="187" t="s">
        <v>92</v>
      </c>
      <c r="K17" s="189" t="s">
        <v>2</v>
      </c>
      <c r="L17" s="190" t="s">
        <v>2</v>
      </c>
      <c r="M17" s="440" t="s">
        <v>13</v>
      </c>
      <c r="N17" s="445" t="s">
        <v>13</v>
      </c>
      <c r="Q17" s="442" t="str" cm="1">
        <f t="array" ref="Q17">_xlfn.IFS(C17="自動重量選別機","DACS",C17="計量値付け機","FDP",C17="質量ﾗﾍﾞﾙ貼付機","ﾗﾍﾞﾙ貼付機",C17="選択要","受検機種未選択",TRUE,"Error")</f>
        <v>受検機種未選択</v>
      </c>
      <c r="R17" s="442" t="str" cm="1">
        <f t="array" ref="R17">IF(H17="必須","ひょう量未設定",_xlfn.IFS(H17&lt;=600,"下",H17&gt;600,"超",TRUE,"Error"))</f>
        <v>ひょう量未設定</v>
      </c>
      <c r="S17" s="442" t="str">
        <f>Q17&amp;"_"&amp;R17</f>
        <v>受検機種未選択_ひょう量未設定</v>
      </c>
      <c r="T17" s="460" t="str" cm="1">
        <f t="array" ref="T17">_xlfn.IFS(S17="DACS_下",51000,S17="DACS_超",57000,S17="FDP_下",40000,S17="FDP_超",45000,S17="ﾗﾍﾞﾙ貼付機_下",40000,S17="ﾗﾍﾞﾙ貼付機_超",45000,TRUE,"Error")</f>
        <v>Error</v>
      </c>
    </row>
    <row r="18" spans="1:20" ht="28.5" customHeight="1" thickBot="1" x14ac:dyDescent="0.25">
      <c r="A18" s="457"/>
      <c r="B18" s="459"/>
      <c r="C18" s="441"/>
      <c r="D18" s="441"/>
      <c r="E18" s="441"/>
      <c r="F18" s="441"/>
      <c r="G18" s="441"/>
      <c r="H18" s="444"/>
      <c r="I18" s="448"/>
      <c r="J18" s="188" t="s">
        <v>378</v>
      </c>
      <c r="K18" s="191" t="s">
        <v>2</v>
      </c>
      <c r="L18" s="192" t="s">
        <v>2</v>
      </c>
      <c r="M18" s="441"/>
      <c r="N18" s="446"/>
      <c r="Q18" s="442"/>
      <c r="R18" s="442"/>
      <c r="S18" s="442"/>
      <c r="T18" s="460"/>
    </row>
    <row r="19" spans="1:20" ht="28.5" customHeight="1" x14ac:dyDescent="0.2">
      <c r="A19" s="456">
        <v>8</v>
      </c>
      <c r="B19" s="458" t="str">
        <f>IF(T19="Error",S19,"OK")</f>
        <v>受検機種未選択_ひょう量未設定</v>
      </c>
      <c r="C19" s="440" t="s">
        <v>13</v>
      </c>
      <c r="D19" s="440" t="s">
        <v>2</v>
      </c>
      <c r="E19" s="440"/>
      <c r="F19" s="440" t="s">
        <v>2</v>
      </c>
      <c r="G19" s="440"/>
      <c r="H19" s="443" t="s">
        <v>2</v>
      </c>
      <c r="I19" s="447" t="s">
        <v>369</v>
      </c>
      <c r="J19" s="187" t="s">
        <v>92</v>
      </c>
      <c r="K19" s="189" t="s">
        <v>2</v>
      </c>
      <c r="L19" s="190" t="s">
        <v>2</v>
      </c>
      <c r="M19" s="440" t="s">
        <v>13</v>
      </c>
      <c r="N19" s="445" t="s">
        <v>13</v>
      </c>
      <c r="Q19" s="442" t="str" cm="1">
        <f t="array" ref="Q19">_xlfn.IFS(C19="自動重量選別機","DACS",C19="計量値付け機","FDP",C19="質量ﾗﾍﾞﾙ貼付機","ﾗﾍﾞﾙ貼付機",C19="選択要","受検機種未選択",TRUE,"Error")</f>
        <v>受検機種未選択</v>
      </c>
      <c r="R19" s="442" t="str" cm="1">
        <f t="array" ref="R19">IF(H19="必須","ひょう量未設定",_xlfn.IFS(H19&lt;=600,"下",H19&gt;600,"超",TRUE,"Error"))</f>
        <v>ひょう量未設定</v>
      </c>
      <c r="S19" s="442" t="str">
        <f>Q19&amp;"_"&amp;R19</f>
        <v>受検機種未選択_ひょう量未設定</v>
      </c>
      <c r="T19" s="460" t="str" cm="1">
        <f t="array" ref="T19">_xlfn.IFS(S19="DACS_下",51000,S19="DACS_超",57000,S19="FDP_下",40000,S19="FDP_超",45000,S19="ﾗﾍﾞﾙ貼付機_下",40000,S19="ﾗﾍﾞﾙ貼付機_超",45000,TRUE,"Error")</f>
        <v>Error</v>
      </c>
    </row>
    <row r="20" spans="1:20" ht="28.5" customHeight="1" thickBot="1" x14ac:dyDescent="0.25">
      <c r="A20" s="457"/>
      <c r="B20" s="459"/>
      <c r="C20" s="441"/>
      <c r="D20" s="441"/>
      <c r="E20" s="441"/>
      <c r="F20" s="441"/>
      <c r="G20" s="441"/>
      <c r="H20" s="444"/>
      <c r="I20" s="448"/>
      <c r="J20" s="188" t="s">
        <v>378</v>
      </c>
      <c r="K20" s="191" t="s">
        <v>2</v>
      </c>
      <c r="L20" s="192" t="s">
        <v>2</v>
      </c>
      <c r="M20" s="441"/>
      <c r="N20" s="446"/>
      <c r="Q20" s="442"/>
      <c r="R20" s="442"/>
      <c r="S20" s="442"/>
      <c r="T20" s="460"/>
    </row>
    <row r="21" spans="1:20" ht="28.5" customHeight="1" x14ac:dyDescent="0.2">
      <c r="A21" s="456">
        <v>9</v>
      </c>
      <c r="B21" s="458" t="str">
        <f>IF(T21="Error",S21,"OK")</f>
        <v>受検機種未選択_ひょう量未設定</v>
      </c>
      <c r="C21" s="440" t="s">
        <v>13</v>
      </c>
      <c r="D21" s="440" t="s">
        <v>2</v>
      </c>
      <c r="E21" s="440"/>
      <c r="F21" s="440" t="s">
        <v>2</v>
      </c>
      <c r="G21" s="440"/>
      <c r="H21" s="443" t="s">
        <v>2</v>
      </c>
      <c r="I21" s="447" t="s">
        <v>369</v>
      </c>
      <c r="J21" s="187" t="s">
        <v>92</v>
      </c>
      <c r="K21" s="189" t="s">
        <v>2</v>
      </c>
      <c r="L21" s="190" t="s">
        <v>2</v>
      </c>
      <c r="M21" s="440" t="s">
        <v>13</v>
      </c>
      <c r="N21" s="445" t="s">
        <v>13</v>
      </c>
      <c r="Q21" s="442" t="str" cm="1">
        <f t="array" ref="Q21">_xlfn.IFS(C21="自動重量選別機","DACS",C21="計量値付け機","FDP",C21="質量ﾗﾍﾞﾙ貼付機","ﾗﾍﾞﾙ貼付機",C21="選択要","受検機種未選択",TRUE,"Error")</f>
        <v>受検機種未選択</v>
      </c>
      <c r="R21" s="442" t="str" cm="1">
        <f t="array" ref="R21">IF(H21="必須","ひょう量未設定",_xlfn.IFS(H21&lt;=600,"下",H21&gt;600,"超",TRUE,"Error"))</f>
        <v>ひょう量未設定</v>
      </c>
      <c r="S21" s="442" t="str">
        <f>Q21&amp;"_"&amp;R21</f>
        <v>受検機種未選択_ひょう量未設定</v>
      </c>
      <c r="T21" s="460" t="str" cm="1">
        <f t="array" ref="T21">_xlfn.IFS(S21="DACS_下",51000,S21="DACS_超",57000,S21="FDP_下",40000,S21="FDP_超",45000,S21="ﾗﾍﾞﾙ貼付機_下",40000,S21="ﾗﾍﾞﾙ貼付機_超",45000,TRUE,"Error")</f>
        <v>Error</v>
      </c>
    </row>
    <row r="22" spans="1:20" ht="28.5" customHeight="1" thickBot="1" x14ac:dyDescent="0.25">
      <c r="A22" s="457"/>
      <c r="B22" s="459"/>
      <c r="C22" s="441"/>
      <c r="D22" s="441"/>
      <c r="E22" s="441"/>
      <c r="F22" s="441"/>
      <c r="G22" s="441"/>
      <c r="H22" s="444"/>
      <c r="I22" s="448"/>
      <c r="J22" s="188" t="s">
        <v>378</v>
      </c>
      <c r="K22" s="191" t="s">
        <v>2</v>
      </c>
      <c r="L22" s="192" t="s">
        <v>2</v>
      </c>
      <c r="M22" s="441"/>
      <c r="N22" s="446"/>
      <c r="Q22" s="442"/>
      <c r="R22" s="442"/>
      <c r="S22" s="442"/>
      <c r="T22" s="460"/>
    </row>
    <row r="23" spans="1:20" ht="28.5" customHeight="1" x14ac:dyDescent="0.2">
      <c r="A23" s="456">
        <v>10</v>
      </c>
      <c r="B23" s="458" t="str">
        <f>IF(T23="Error",S23,"OK")</f>
        <v>受検機種未選択_ひょう量未設定</v>
      </c>
      <c r="C23" s="440" t="s">
        <v>13</v>
      </c>
      <c r="D23" s="440" t="s">
        <v>2</v>
      </c>
      <c r="E23" s="440"/>
      <c r="F23" s="440" t="s">
        <v>2</v>
      </c>
      <c r="G23" s="440"/>
      <c r="H23" s="443" t="s">
        <v>480</v>
      </c>
      <c r="I23" s="447" t="s">
        <v>369</v>
      </c>
      <c r="J23" s="187" t="s">
        <v>92</v>
      </c>
      <c r="K23" s="189" t="s">
        <v>2</v>
      </c>
      <c r="L23" s="190" t="s">
        <v>2</v>
      </c>
      <c r="M23" s="440" t="s">
        <v>13</v>
      </c>
      <c r="N23" s="445" t="s">
        <v>13</v>
      </c>
      <c r="Q23" s="442" t="str" cm="1">
        <f t="array" ref="Q23">_xlfn.IFS(C23="自動重量選別機","DACS",C23="計量値付け機","FDP",C23="質量ﾗﾍﾞﾙ貼付機","ﾗﾍﾞﾙ貼付機",C23="選択要","受検機種未選択",TRUE,"Error")</f>
        <v>受検機種未選択</v>
      </c>
      <c r="R23" s="442" t="str" cm="1">
        <f t="array" ref="R23">IF(H23="必須","ひょう量未設定",_xlfn.IFS(H23&lt;=600,"下",H23&gt;600,"超",TRUE,"Error"))</f>
        <v>ひょう量未設定</v>
      </c>
      <c r="S23" s="442" t="str">
        <f>Q23&amp;"_"&amp;R23</f>
        <v>受検機種未選択_ひょう量未設定</v>
      </c>
      <c r="T23" s="460" t="str" cm="1">
        <f t="array" ref="T23">_xlfn.IFS(S23="DACS_下",51000,S23="DACS_超",57000,S23="FDP_下",40000,S23="FDP_超",45000,S23="ﾗﾍﾞﾙ貼付機_下",40000,S23="ﾗﾍﾞﾙ貼付機_超",45000,TRUE,"Error")</f>
        <v>Error</v>
      </c>
    </row>
    <row r="24" spans="1:20" ht="28.5" customHeight="1" thickBot="1" x14ac:dyDescent="0.25">
      <c r="A24" s="457"/>
      <c r="B24" s="459"/>
      <c r="C24" s="441"/>
      <c r="D24" s="441"/>
      <c r="E24" s="441"/>
      <c r="F24" s="441"/>
      <c r="G24" s="441"/>
      <c r="H24" s="444"/>
      <c r="I24" s="448"/>
      <c r="J24" s="188" t="s">
        <v>378</v>
      </c>
      <c r="K24" s="191" t="s">
        <v>2</v>
      </c>
      <c r="L24" s="192" t="s">
        <v>2</v>
      </c>
      <c r="M24" s="441"/>
      <c r="N24" s="446"/>
      <c r="Q24" s="442"/>
      <c r="R24" s="442"/>
      <c r="S24" s="442"/>
      <c r="T24" s="460"/>
    </row>
    <row r="25" spans="1:20" ht="28.5" hidden="1" customHeight="1" x14ac:dyDescent="0.2">
      <c r="A25" s="456">
        <v>11</v>
      </c>
      <c r="B25" s="458" t="str">
        <f>IF(T25="Error",S25,"OK")</f>
        <v>受検機種未選択_ひょう量未設定</v>
      </c>
      <c r="C25" s="440" t="s">
        <v>13</v>
      </c>
      <c r="D25" s="440" t="s">
        <v>2</v>
      </c>
      <c r="E25" s="440"/>
      <c r="F25" s="440" t="s">
        <v>2</v>
      </c>
      <c r="G25" s="440"/>
      <c r="H25" s="443" t="s">
        <v>2</v>
      </c>
      <c r="I25" s="447" t="s">
        <v>369</v>
      </c>
      <c r="J25" s="187" t="s">
        <v>92</v>
      </c>
      <c r="K25" s="189" t="s">
        <v>2</v>
      </c>
      <c r="L25" s="190" t="s">
        <v>2</v>
      </c>
      <c r="M25" s="440" t="s">
        <v>13</v>
      </c>
      <c r="N25" s="445" t="s">
        <v>13</v>
      </c>
      <c r="Q25" s="442" t="str" cm="1">
        <f t="array" ref="Q25">_xlfn.IFS(C25="自動重量選別機","DACS",C25="計量値付け機","FDP",C25="質量ﾗﾍﾞﾙ貼付機","ﾗﾍﾞﾙ貼付機",C25="選択要","受検機種未選択",TRUE,"Error")</f>
        <v>受検機種未選択</v>
      </c>
      <c r="R25" s="442" t="str" cm="1">
        <f t="array" ref="R25">IF(H25="必須","ひょう量未設定",_xlfn.IFS(H25&lt;=600,"下",H25&gt;600,"超",TRUE,"Error"))</f>
        <v>ひょう量未設定</v>
      </c>
      <c r="S25" s="442" t="str">
        <f>Q25&amp;"_"&amp;R25</f>
        <v>受検機種未選択_ひょう量未設定</v>
      </c>
      <c r="T25" s="460" t="str" cm="1">
        <f t="array" ref="T25">_xlfn.IFS(S25="DACS_下",51000,S25="DACS_超",57000,S25="FDP_下",40000,S25="FDP_超",45000,S25="ﾗﾍﾞﾙ貼付機_下",40000,S25="ﾗﾍﾞﾙ貼付機_超",45000,TRUE,"Error")</f>
        <v>Error</v>
      </c>
    </row>
    <row r="26" spans="1:20" ht="28.5" hidden="1" customHeight="1" thickBot="1" x14ac:dyDescent="0.25">
      <c r="A26" s="457"/>
      <c r="B26" s="459"/>
      <c r="C26" s="441"/>
      <c r="D26" s="441"/>
      <c r="E26" s="441"/>
      <c r="F26" s="441"/>
      <c r="G26" s="441"/>
      <c r="H26" s="444"/>
      <c r="I26" s="448"/>
      <c r="J26" s="188" t="s">
        <v>378</v>
      </c>
      <c r="K26" s="191" t="s">
        <v>2</v>
      </c>
      <c r="L26" s="192" t="s">
        <v>2</v>
      </c>
      <c r="M26" s="441"/>
      <c r="N26" s="446"/>
      <c r="Q26" s="442"/>
      <c r="R26" s="442"/>
      <c r="S26" s="442"/>
      <c r="T26" s="460"/>
    </row>
    <row r="27" spans="1:20" ht="28.5" hidden="1" customHeight="1" x14ac:dyDescent="0.2">
      <c r="A27" s="456">
        <v>12</v>
      </c>
      <c r="B27" s="458" t="str">
        <f>IF(T27="Error",S27,"OK")</f>
        <v>受検機種未選択_ひょう量未設定</v>
      </c>
      <c r="C27" s="440" t="s">
        <v>13</v>
      </c>
      <c r="D27" s="440" t="s">
        <v>2</v>
      </c>
      <c r="E27" s="440"/>
      <c r="F27" s="440" t="s">
        <v>2</v>
      </c>
      <c r="G27" s="440"/>
      <c r="H27" s="443" t="s">
        <v>480</v>
      </c>
      <c r="I27" s="447" t="s">
        <v>369</v>
      </c>
      <c r="J27" s="187" t="s">
        <v>92</v>
      </c>
      <c r="K27" s="189" t="s">
        <v>2</v>
      </c>
      <c r="L27" s="190" t="s">
        <v>2</v>
      </c>
      <c r="M27" s="440" t="s">
        <v>13</v>
      </c>
      <c r="N27" s="445" t="s">
        <v>13</v>
      </c>
      <c r="Q27" s="442" t="str" cm="1">
        <f t="array" ref="Q27">_xlfn.IFS(C27="自動重量選別機","DACS",C27="計量値付け機","FDP",C27="質量ﾗﾍﾞﾙ貼付機","ﾗﾍﾞﾙ貼付機",C27="選択要","受検機種未選択",TRUE,"Error")</f>
        <v>受検機種未選択</v>
      </c>
      <c r="R27" s="442" t="str" cm="1">
        <f t="array" ref="R27">IF(H27="必須","ひょう量未設定",_xlfn.IFS(H27&lt;=600,"下",H27&gt;600,"超",TRUE,"Error"))</f>
        <v>ひょう量未設定</v>
      </c>
      <c r="S27" s="442" t="str">
        <f>Q27&amp;"_"&amp;R27</f>
        <v>受検機種未選択_ひょう量未設定</v>
      </c>
      <c r="T27" s="460" t="str" cm="1">
        <f t="array" ref="T27">_xlfn.IFS(S27="DACS_下",51000,S27="DACS_超",57000,S27="FDP_下",40000,S27="FDP_超",45000,S27="ﾗﾍﾞﾙ貼付機_下",40000,S27="ﾗﾍﾞﾙ貼付機_超",45000,TRUE,"Error")</f>
        <v>Error</v>
      </c>
    </row>
    <row r="28" spans="1:20" ht="28.5" hidden="1" customHeight="1" thickBot="1" x14ac:dyDescent="0.25">
      <c r="A28" s="457"/>
      <c r="B28" s="459"/>
      <c r="C28" s="441"/>
      <c r="D28" s="441"/>
      <c r="E28" s="441"/>
      <c r="F28" s="441"/>
      <c r="G28" s="441"/>
      <c r="H28" s="444"/>
      <c r="I28" s="448"/>
      <c r="J28" s="188" t="s">
        <v>378</v>
      </c>
      <c r="K28" s="191" t="s">
        <v>2</v>
      </c>
      <c r="L28" s="192" t="s">
        <v>2</v>
      </c>
      <c r="M28" s="441"/>
      <c r="N28" s="446"/>
      <c r="Q28" s="442"/>
      <c r="R28" s="442"/>
      <c r="S28" s="442"/>
      <c r="T28" s="460"/>
    </row>
    <row r="29" spans="1:20" ht="28.5" hidden="1" customHeight="1" x14ac:dyDescent="0.2">
      <c r="A29" s="456">
        <v>13</v>
      </c>
      <c r="B29" s="458" t="str">
        <f>IF(T29="Error",S29,"OK")</f>
        <v>受検機種未選択_ひょう量未設定</v>
      </c>
      <c r="C29" s="440" t="s">
        <v>13</v>
      </c>
      <c r="D29" s="440" t="s">
        <v>2</v>
      </c>
      <c r="E29" s="440"/>
      <c r="F29" s="440" t="s">
        <v>2</v>
      </c>
      <c r="G29" s="440"/>
      <c r="H29" s="443" t="s">
        <v>2</v>
      </c>
      <c r="I29" s="447" t="s">
        <v>369</v>
      </c>
      <c r="J29" s="187" t="s">
        <v>92</v>
      </c>
      <c r="K29" s="189" t="s">
        <v>2</v>
      </c>
      <c r="L29" s="190" t="s">
        <v>2</v>
      </c>
      <c r="M29" s="440" t="s">
        <v>13</v>
      </c>
      <c r="N29" s="445" t="s">
        <v>13</v>
      </c>
      <c r="Q29" s="442" t="str" cm="1">
        <f t="array" ref="Q29">_xlfn.IFS(C29="自動重量選別機","DACS",C29="計量値付け機","FDP",C29="質量ﾗﾍﾞﾙ貼付機","ﾗﾍﾞﾙ貼付機",C29="選択要","受検機種未選択",TRUE,"Error")</f>
        <v>受検機種未選択</v>
      </c>
      <c r="R29" s="442" t="str" cm="1">
        <f t="array" ref="R29">IF(H29="必須","ひょう量未設定",_xlfn.IFS(H29&lt;=600,"下",H29&gt;600,"超",TRUE,"Error"))</f>
        <v>ひょう量未設定</v>
      </c>
      <c r="S29" s="442" t="str">
        <f>Q29&amp;"_"&amp;R29</f>
        <v>受検機種未選択_ひょう量未設定</v>
      </c>
      <c r="T29" s="460" t="str" cm="1">
        <f t="array" ref="T29">_xlfn.IFS(S29="DACS_下",51000,S29="DACS_超",57000,S29="FDP_下",40000,S29="FDP_超",45000,S29="ﾗﾍﾞﾙ貼付機_下",40000,S29="ﾗﾍﾞﾙ貼付機_超",45000,TRUE,"Error")</f>
        <v>Error</v>
      </c>
    </row>
    <row r="30" spans="1:20" ht="28.5" hidden="1" customHeight="1" thickBot="1" x14ac:dyDescent="0.25">
      <c r="A30" s="457"/>
      <c r="B30" s="459"/>
      <c r="C30" s="441"/>
      <c r="D30" s="441"/>
      <c r="E30" s="441"/>
      <c r="F30" s="441"/>
      <c r="G30" s="441"/>
      <c r="H30" s="444"/>
      <c r="I30" s="448"/>
      <c r="J30" s="188" t="s">
        <v>378</v>
      </c>
      <c r="K30" s="191" t="s">
        <v>2</v>
      </c>
      <c r="L30" s="192" t="s">
        <v>2</v>
      </c>
      <c r="M30" s="441"/>
      <c r="N30" s="446"/>
      <c r="Q30" s="442"/>
      <c r="R30" s="442"/>
      <c r="S30" s="442"/>
      <c r="T30" s="460"/>
    </row>
    <row r="31" spans="1:20" ht="28.5" hidden="1" customHeight="1" x14ac:dyDescent="0.2">
      <c r="A31" s="456">
        <v>14</v>
      </c>
      <c r="B31" s="458" t="str">
        <f>IF(T31="Error",S31,"OK")</f>
        <v>受検機種未選択_ひょう量未設定</v>
      </c>
      <c r="C31" s="440" t="s">
        <v>13</v>
      </c>
      <c r="D31" s="440" t="s">
        <v>2</v>
      </c>
      <c r="E31" s="440"/>
      <c r="F31" s="440" t="s">
        <v>2</v>
      </c>
      <c r="G31" s="440"/>
      <c r="H31" s="443" t="s">
        <v>2</v>
      </c>
      <c r="I31" s="447" t="s">
        <v>369</v>
      </c>
      <c r="J31" s="187" t="s">
        <v>92</v>
      </c>
      <c r="K31" s="189" t="s">
        <v>2</v>
      </c>
      <c r="L31" s="190" t="s">
        <v>2</v>
      </c>
      <c r="M31" s="440" t="s">
        <v>13</v>
      </c>
      <c r="N31" s="445" t="s">
        <v>13</v>
      </c>
      <c r="Q31" s="442" t="str" cm="1">
        <f t="array" ref="Q31">_xlfn.IFS(C31="自動重量選別機","DACS",C31="計量値付け機","FDP",C31="質量ﾗﾍﾞﾙ貼付機","ﾗﾍﾞﾙ貼付機",C31="選択要","受検機種未選択",TRUE,"Error")</f>
        <v>受検機種未選択</v>
      </c>
      <c r="R31" s="442" t="str" cm="1">
        <f t="array" ref="R31">IF(H31="必須","ひょう量未設定",_xlfn.IFS(H31&lt;=600,"下",H31&gt;600,"超",TRUE,"Error"))</f>
        <v>ひょう量未設定</v>
      </c>
      <c r="S31" s="442" t="str">
        <f>Q31&amp;"_"&amp;R31</f>
        <v>受検機種未選択_ひょう量未設定</v>
      </c>
      <c r="T31" s="460" t="str" cm="1">
        <f t="array" ref="T31">_xlfn.IFS(S31="DACS_下",51000,S31="DACS_超",57000,S31="FDP_下",40000,S31="FDP_超",45000,S31="ﾗﾍﾞﾙ貼付機_下",40000,S31="ﾗﾍﾞﾙ貼付機_超",45000,TRUE,"Error")</f>
        <v>Error</v>
      </c>
    </row>
    <row r="32" spans="1:20" ht="28.5" hidden="1" customHeight="1" thickBot="1" x14ac:dyDescent="0.25">
      <c r="A32" s="457"/>
      <c r="B32" s="459"/>
      <c r="C32" s="441"/>
      <c r="D32" s="441"/>
      <c r="E32" s="441"/>
      <c r="F32" s="441"/>
      <c r="G32" s="441"/>
      <c r="H32" s="444"/>
      <c r="I32" s="448"/>
      <c r="J32" s="188" t="s">
        <v>378</v>
      </c>
      <c r="K32" s="191" t="s">
        <v>2</v>
      </c>
      <c r="L32" s="192" t="s">
        <v>2</v>
      </c>
      <c r="M32" s="441"/>
      <c r="N32" s="446"/>
      <c r="Q32" s="442"/>
      <c r="R32" s="442"/>
      <c r="S32" s="442"/>
      <c r="T32" s="460"/>
    </row>
    <row r="33" spans="1:24" ht="28.5" hidden="1" customHeight="1" x14ac:dyDescent="0.2">
      <c r="A33" s="456">
        <v>15</v>
      </c>
      <c r="B33" s="458" t="str">
        <f>IF(T33="Error",S33,"OK")</f>
        <v>受検機種未選択_ひょう量未設定</v>
      </c>
      <c r="C33" s="440" t="s">
        <v>13</v>
      </c>
      <c r="D33" s="440" t="s">
        <v>2</v>
      </c>
      <c r="E33" s="440"/>
      <c r="F33" s="440" t="s">
        <v>2</v>
      </c>
      <c r="G33" s="440"/>
      <c r="H33" s="443" t="s">
        <v>2</v>
      </c>
      <c r="I33" s="447" t="s">
        <v>369</v>
      </c>
      <c r="J33" s="187" t="s">
        <v>92</v>
      </c>
      <c r="K33" s="189" t="s">
        <v>2</v>
      </c>
      <c r="L33" s="190" t="s">
        <v>2</v>
      </c>
      <c r="M33" s="440" t="s">
        <v>13</v>
      </c>
      <c r="N33" s="445" t="s">
        <v>13</v>
      </c>
      <c r="Q33" s="442" t="str" cm="1">
        <f t="array" ref="Q33">_xlfn.IFS(C33="自動重量選別機","DACS",C33="計量値付け機","FDP",C33="質量ﾗﾍﾞﾙ貼付機","ﾗﾍﾞﾙ貼付機",C33="選択要","受検機種未選択",TRUE,"Error")</f>
        <v>受検機種未選択</v>
      </c>
      <c r="R33" s="442" t="str" cm="1">
        <f t="array" ref="R33">IF(H33="必須","ひょう量未設定",_xlfn.IFS(H33&lt;=600,"下",H33&gt;600,"超",TRUE,"Error"))</f>
        <v>ひょう量未設定</v>
      </c>
      <c r="S33" s="442" t="str">
        <f>Q33&amp;"_"&amp;R33</f>
        <v>受検機種未選択_ひょう量未設定</v>
      </c>
      <c r="T33" s="460" t="str" cm="1">
        <f t="array" ref="T33">_xlfn.IFS(S33="DACS_下",51000,S33="DACS_超",57000,S33="FDP_下",40000,S33="FDP_超",45000,S33="ﾗﾍﾞﾙ貼付機_下",40000,S33="ﾗﾍﾞﾙ貼付機_超",45000,TRUE,"Error")</f>
        <v>Error</v>
      </c>
    </row>
    <row r="34" spans="1:24" ht="28.5" hidden="1" customHeight="1" thickBot="1" x14ac:dyDescent="0.25">
      <c r="A34" s="457"/>
      <c r="B34" s="459"/>
      <c r="C34" s="441"/>
      <c r="D34" s="441"/>
      <c r="E34" s="441"/>
      <c r="F34" s="441"/>
      <c r="G34" s="441"/>
      <c r="H34" s="444"/>
      <c r="I34" s="448"/>
      <c r="J34" s="188" t="s">
        <v>378</v>
      </c>
      <c r="K34" s="191" t="s">
        <v>2</v>
      </c>
      <c r="L34" s="192" t="s">
        <v>2</v>
      </c>
      <c r="M34" s="441"/>
      <c r="N34" s="446"/>
      <c r="Q34" s="442"/>
      <c r="R34" s="442"/>
      <c r="S34" s="442"/>
      <c r="T34" s="460"/>
    </row>
    <row r="35" spans="1:24" ht="28.5" hidden="1" customHeight="1" x14ac:dyDescent="0.2">
      <c r="A35" s="456">
        <v>16</v>
      </c>
      <c r="B35" s="458" t="str">
        <f>IF(T35="Error",S35,"OK")</f>
        <v>受検機種未選択_ひょう量未設定</v>
      </c>
      <c r="C35" s="440" t="s">
        <v>13</v>
      </c>
      <c r="D35" s="440" t="s">
        <v>2</v>
      </c>
      <c r="E35" s="440"/>
      <c r="F35" s="440" t="s">
        <v>2</v>
      </c>
      <c r="G35" s="440"/>
      <c r="H35" s="443" t="s">
        <v>2</v>
      </c>
      <c r="I35" s="447" t="s">
        <v>369</v>
      </c>
      <c r="J35" s="187" t="s">
        <v>92</v>
      </c>
      <c r="K35" s="189" t="s">
        <v>2</v>
      </c>
      <c r="L35" s="190" t="s">
        <v>2</v>
      </c>
      <c r="M35" s="440" t="s">
        <v>13</v>
      </c>
      <c r="N35" s="445" t="s">
        <v>13</v>
      </c>
      <c r="Q35" s="442" t="str" cm="1">
        <f t="array" ref="Q35">_xlfn.IFS(C35="自動重量選別機","DACS",C35="計量値付け機","FDP",C35="質量ﾗﾍﾞﾙ貼付機","ﾗﾍﾞﾙ貼付機",C35="選択要","受検機種未選択",TRUE,"Error")</f>
        <v>受検機種未選択</v>
      </c>
      <c r="R35" s="442" t="str" cm="1">
        <f t="array" ref="R35">IF(H35="必須","ひょう量未設定",_xlfn.IFS(H35&lt;=600,"下",H35&gt;600,"超",TRUE,"Error"))</f>
        <v>ひょう量未設定</v>
      </c>
      <c r="S35" s="442" t="str">
        <f>Q35&amp;"_"&amp;R35</f>
        <v>受検機種未選択_ひょう量未設定</v>
      </c>
      <c r="T35" s="460" t="str" cm="1">
        <f t="array" ref="T35">_xlfn.IFS(S35="DACS_下",51000,S35="DACS_超",57000,S35="FDP_下",40000,S35="FDP_超",45000,S35="ﾗﾍﾞﾙ貼付機_下",40000,S35="ﾗﾍﾞﾙ貼付機_超",45000,TRUE,"Error")</f>
        <v>Error</v>
      </c>
    </row>
    <row r="36" spans="1:24" ht="28.5" hidden="1" customHeight="1" thickBot="1" x14ac:dyDescent="0.25">
      <c r="A36" s="457"/>
      <c r="B36" s="459"/>
      <c r="C36" s="441"/>
      <c r="D36" s="441"/>
      <c r="E36" s="441"/>
      <c r="F36" s="441"/>
      <c r="G36" s="441"/>
      <c r="H36" s="444"/>
      <c r="I36" s="448"/>
      <c r="J36" s="188" t="s">
        <v>378</v>
      </c>
      <c r="K36" s="191" t="s">
        <v>2</v>
      </c>
      <c r="L36" s="192" t="s">
        <v>2</v>
      </c>
      <c r="M36" s="441"/>
      <c r="N36" s="446"/>
      <c r="Q36" s="442"/>
      <c r="R36" s="442"/>
      <c r="S36" s="442"/>
      <c r="T36" s="460"/>
    </row>
    <row r="37" spans="1:24" ht="28.5" hidden="1" customHeight="1" x14ac:dyDescent="0.2">
      <c r="A37" s="456">
        <v>17</v>
      </c>
      <c r="B37" s="458" t="str">
        <f>IF(T37="Error",S37,"OK")</f>
        <v>受検機種未選択_ひょう量未設定</v>
      </c>
      <c r="C37" s="440" t="s">
        <v>13</v>
      </c>
      <c r="D37" s="440" t="s">
        <v>2</v>
      </c>
      <c r="E37" s="440"/>
      <c r="F37" s="440" t="s">
        <v>2</v>
      </c>
      <c r="G37" s="440"/>
      <c r="H37" s="443" t="s">
        <v>2</v>
      </c>
      <c r="I37" s="447" t="s">
        <v>369</v>
      </c>
      <c r="J37" s="187" t="s">
        <v>92</v>
      </c>
      <c r="K37" s="189" t="s">
        <v>2</v>
      </c>
      <c r="L37" s="190" t="s">
        <v>2</v>
      </c>
      <c r="M37" s="440" t="s">
        <v>13</v>
      </c>
      <c r="N37" s="445" t="s">
        <v>13</v>
      </c>
      <c r="Q37" s="442" t="str" cm="1">
        <f t="array" ref="Q37">_xlfn.IFS(C37="自動重量選別機","DACS",C37="計量値付け機","FDP",C37="質量ﾗﾍﾞﾙ貼付機","ﾗﾍﾞﾙ貼付機",C37="選択要","受検機種未選択",TRUE,"Error")</f>
        <v>受検機種未選択</v>
      </c>
      <c r="R37" s="442" t="str" cm="1">
        <f t="array" ref="R37">IF(H37="必須","ひょう量未設定",_xlfn.IFS(H37&lt;=600,"下",H37&gt;600,"超",TRUE,"Error"))</f>
        <v>ひょう量未設定</v>
      </c>
      <c r="S37" s="442" t="str">
        <f>Q37&amp;"_"&amp;R37</f>
        <v>受検機種未選択_ひょう量未設定</v>
      </c>
      <c r="T37" s="460" t="str" cm="1">
        <f t="array" ref="T37">_xlfn.IFS(S37="DACS_下",51000,S37="DACS_超",57000,S37="FDP_下",40000,S37="FDP_超",45000,S37="ﾗﾍﾞﾙ貼付機_下",40000,S37="ﾗﾍﾞﾙ貼付機_超",45000,TRUE,"Error")</f>
        <v>Error</v>
      </c>
    </row>
    <row r="38" spans="1:24" ht="28.5" hidden="1" customHeight="1" thickBot="1" x14ac:dyDescent="0.25">
      <c r="A38" s="457"/>
      <c r="B38" s="459"/>
      <c r="C38" s="441"/>
      <c r="D38" s="441"/>
      <c r="E38" s="441"/>
      <c r="F38" s="441"/>
      <c r="G38" s="441"/>
      <c r="H38" s="444"/>
      <c r="I38" s="448"/>
      <c r="J38" s="188" t="s">
        <v>378</v>
      </c>
      <c r="K38" s="191" t="s">
        <v>2</v>
      </c>
      <c r="L38" s="192" t="s">
        <v>2</v>
      </c>
      <c r="M38" s="441"/>
      <c r="N38" s="446"/>
      <c r="Q38" s="442"/>
      <c r="R38" s="442"/>
      <c r="S38" s="442"/>
      <c r="T38" s="460"/>
    </row>
    <row r="39" spans="1:24" ht="28.5" hidden="1" customHeight="1" x14ac:dyDescent="0.2">
      <c r="A39" s="456">
        <v>18</v>
      </c>
      <c r="B39" s="458" t="str">
        <f>IF(T39="Error",S39,"OK")</f>
        <v>受検機種未選択_ひょう量未設定</v>
      </c>
      <c r="C39" s="440" t="s">
        <v>13</v>
      </c>
      <c r="D39" s="440" t="s">
        <v>2</v>
      </c>
      <c r="E39" s="440"/>
      <c r="F39" s="440" t="s">
        <v>2</v>
      </c>
      <c r="G39" s="440"/>
      <c r="H39" s="443" t="s">
        <v>501</v>
      </c>
      <c r="I39" s="447" t="s">
        <v>369</v>
      </c>
      <c r="J39" s="187" t="s">
        <v>92</v>
      </c>
      <c r="K39" s="189" t="s">
        <v>2</v>
      </c>
      <c r="L39" s="190" t="s">
        <v>2</v>
      </c>
      <c r="M39" s="440" t="s">
        <v>13</v>
      </c>
      <c r="N39" s="445" t="s">
        <v>13</v>
      </c>
      <c r="Q39" s="442" t="str" cm="1">
        <f t="array" ref="Q39">_xlfn.IFS(C39="自動重量選別機","DACS",C39="計量値付け機","FDP",C39="質量ﾗﾍﾞﾙ貼付機","ﾗﾍﾞﾙ貼付機",C39="選択要","受検機種未選択",TRUE,"Error")</f>
        <v>受検機種未選択</v>
      </c>
      <c r="R39" s="442" t="str" cm="1">
        <f t="array" ref="R39">IF(H39="必須","ひょう量未設定",_xlfn.IFS(H39&lt;=600,"下",H39&gt;600,"超",TRUE,"Error"))</f>
        <v>ひょう量未設定</v>
      </c>
      <c r="S39" s="442" t="str">
        <f>Q39&amp;"_"&amp;R39</f>
        <v>受検機種未選択_ひょう量未設定</v>
      </c>
      <c r="T39" s="460" t="str" cm="1">
        <f t="array" ref="T39">_xlfn.IFS(S39="DACS_下",51000,S39="DACS_超",57000,S39="FDP_下",40000,S39="FDP_超",45000,S39="ﾗﾍﾞﾙ貼付機_下",40000,S39="ﾗﾍﾞﾙ貼付機_超",45000,TRUE,"Error")</f>
        <v>Error</v>
      </c>
    </row>
    <row r="40" spans="1:24" ht="28.5" hidden="1" customHeight="1" thickBot="1" x14ac:dyDescent="0.25">
      <c r="A40" s="457"/>
      <c r="B40" s="459"/>
      <c r="C40" s="441"/>
      <c r="D40" s="441"/>
      <c r="E40" s="441"/>
      <c r="F40" s="441"/>
      <c r="G40" s="441"/>
      <c r="H40" s="444"/>
      <c r="I40" s="448"/>
      <c r="J40" s="188" t="s">
        <v>378</v>
      </c>
      <c r="K40" s="191" t="s">
        <v>2</v>
      </c>
      <c r="L40" s="192" t="s">
        <v>2</v>
      </c>
      <c r="M40" s="441"/>
      <c r="N40" s="446"/>
      <c r="Q40" s="442"/>
      <c r="R40" s="442"/>
      <c r="S40" s="442"/>
      <c r="T40" s="460"/>
    </row>
    <row r="41" spans="1:24" ht="28.5" hidden="1" customHeight="1" x14ac:dyDescent="0.2">
      <c r="A41" s="456">
        <v>19</v>
      </c>
      <c r="B41" s="458" t="str">
        <f>IF(T41="Error",S41,"OK")</f>
        <v>受検機種未選択_ひょう量未設定</v>
      </c>
      <c r="C41" s="440" t="s">
        <v>13</v>
      </c>
      <c r="D41" s="440" t="s">
        <v>2</v>
      </c>
      <c r="E41" s="440"/>
      <c r="F41" s="440" t="s">
        <v>2</v>
      </c>
      <c r="G41" s="440"/>
      <c r="H41" s="443" t="s">
        <v>501</v>
      </c>
      <c r="I41" s="447" t="s">
        <v>369</v>
      </c>
      <c r="J41" s="187" t="s">
        <v>92</v>
      </c>
      <c r="K41" s="189" t="s">
        <v>2</v>
      </c>
      <c r="L41" s="190" t="s">
        <v>2</v>
      </c>
      <c r="M41" s="440" t="s">
        <v>13</v>
      </c>
      <c r="N41" s="445" t="s">
        <v>13</v>
      </c>
      <c r="Q41" s="442" t="str" cm="1">
        <f t="array" ref="Q41">_xlfn.IFS(C41="自動重量選別機","DACS",C41="計量値付け機","FDP",C41="質量ﾗﾍﾞﾙ貼付機","ﾗﾍﾞﾙ貼付機",C41="選択要","受検機種未選択",TRUE,"Error")</f>
        <v>受検機種未選択</v>
      </c>
      <c r="R41" s="442" t="str" cm="1">
        <f t="array" ref="R41">IF(H41="必須","ひょう量未設定",_xlfn.IFS(H41&lt;=600,"下",H41&gt;600,"超",TRUE,"Error"))</f>
        <v>ひょう量未設定</v>
      </c>
      <c r="S41" s="442" t="str">
        <f>Q41&amp;"_"&amp;R41</f>
        <v>受検機種未選択_ひょう量未設定</v>
      </c>
      <c r="T41" s="460" t="str" cm="1">
        <f t="array" ref="T41">_xlfn.IFS(S41="DACS_下",51000,S41="DACS_超",57000,S41="FDP_下",40000,S41="FDP_超",45000,S41="ﾗﾍﾞﾙ貼付機_下",40000,S41="ﾗﾍﾞﾙ貼付機_超",45000,TRUE,"Error")</f>
        <v>Error</v>
      </c>
    </row>
    <row r="42" spans="1:24" ht="28.5" hidden="1" customHeight="1" thickBot="1" x14ac:dyDescent="0.25">
      <c r="A42" s="457"/>
      <c r="B42" s="459"/>
      <c r="C42" s="441"/>
      <c r="D42" s="441"/>
      <c r="E42" s="441"/>
      <c r="F42" s="441"/>
      <c r="G42" s="441"/>
      <c r="H42" s="444"/>
      <c r="I42" s="448"/>
      <c r="J42" s="188" t="s">
        <v>378</v>
      </c>
      <c r="K42" s="191" t="s">
        <v>2</v>
      </c>
      <c r="L42" s="192" t="s">
        <v>2</v>
      </c>
      <c r="M42" s="441"/>
      <c r="N42" s="446"/>
      <c r="Q42" s="442"/>
      <c r="R42" s="442"/>
      <c r="S42" s="442"/>
      <c r="T42" s="460"/>
    </row>
    <row r="43" spans="1:24" ht="28.5" hidden="1" customHeight="1" x14ac:dyDescent="0.2">
      <c r="A43" s="456">
        <v>20</v>
      </c>
      <c r="B43" s="458" t="str">
        <f>IF(T43="Error",S43,"OK")</f>
        <v>受検機種未選択_ひょう量未設定</v>
      </c>
      <c r="C43" s="440" t="s">
        <v>13</v>
      </c>
      <c r="D43" s="440" t="s">
        <v>2</v>
      </c>
      <c r="E43" s="440"/>
      <c r="F43" s="440" t="s">
        <v>2</v>
      </c>
      <c r="G43" s="440"/>
      <c r="H43" s="443" t="s">
        <v>492</v>
      </c>
      <c r="I43" s="447" t="s">
        <v>369</v>
      </c>
      <c r="J43" s="187" t="s">
        <v>92</v>
      </c>
      <c r="K43" s="189" t="s">
        <v>2</v>
      </c>
      <c r="L43" s="190" t="s">
        <v>2</v>
      </c>
      <c r="M43" s="440" t="s">
        <v>13</v>
      </c>
      <c r="N43" s="445" t="s">
        <v>13</v>
      </c>
      <c r="Q43" s="442" t="str" cm="1">
        <f t="array" ref="Q43">_xlfn.IFS(C43="自動重量選別機","DACS",C43="計量値付け機","FDP",C43="質量ﾗﾍﾞﾙ貼付機","ﾗﾍﾞﾙ貼付機",C43="選択要","受検機種未選択",TRUE,"Error")</f>
        <v>受検機種未選択</v>
      </c>
      <c r="R43" s="442" t="str" cm="1">
        <f t="array" ref="R43">IF(H43="必須","ひょう量未設定",_xlfn.IFS(H43&lt;=600,"下",H43&gt;600,"超",TRUE,"Error"))</f>
        <v>ひょう量未設定</v>
      </c>
      <c r="S43" s="442" t="str">
        <f>Q43&amp;"_"&amp;R43</f>
        <v>受検機種未選択_ひょう量未設定</v>
      </c>
      <c r="T43" s="460" t="str" cm="1">
        <f t="array" ref="T43">_xlfn.IFS(S43="DACS_下",51000,S43="DACS_超",57000,S43="FDP_下",40000,S43="FDP_超",45000,S43="ﾗﾍﾞﾙ貼付機_下",40000,S43="ﾗﾍﾞﾙ貼付機_超",45000,TRUE,"Error")</f>
        <v>Error</v>
      </c>
    </row>
    <row r="44" spans="1:24" ht="28.5" hidden="1" customHeight="1" thickBot="1" x14ac:dyDescent="0.25">
      <c r="A44" s="457"/>
      <c r="B44" s="459"/>
      <c r="C44" s="441"/>
      <c r="D44" s="441"/>
      <c r="E44" s="441"/>
      <c r="F44" s="441"/>
      <c r="G44" s="441"/>
      <c r="H44" s="444"/>
      <c r="I44" s="448"/>
      <c r="J44" s="188" t="s">
        <v>378</v>
      </c>
      <c r="K44" s="191" t="s">
        <v>2</v>
      </c>
      <c r="L44" s="192" t="s">
        <v>2</v>
      </c>
      <c r="M44" s="441"/>
      <c r="N44" s="446"/>
      <c r="Q44" s="442"/>
      <c r="R44" s="442"/>
      <c r="S44" s="442"/>
      <c r="T44" s="460"/>
    </row>
    <row r="45" spans="1:24" ht="28.5" hidden="1" customHeight="1" x14ac:dyDescent="0.2">
      <c r="A45" s="456">
        <v>21</v>
      </c>
      <c r="B45" s="458" t="str">
        <f>IF(T45="Error",S45,"OK")</f>
        <v>受検機種未選択_ひょう量未設定</v>
      </c>
      <c r="C45" s="440" t="s">
        <v>13</v>
      </c>
      <c r="D45" s="440" t="s">
        <v>2</v>
      </c>
      <c r="E45" s="440"/>
      <c r="F45" s="440" t="s">
        <v>2</v>
      </c>
      <c r="G45" s="440"/>
      <c r="H45" s="443" t="s">
        <v>2</v>
      </c>
      <c r="I45" s="447" t="s">
        <v>369</v>
      </c>
      <c r="J45" s="187" t="s">
        <v>92</v>
      </c>
      <c r="K45" s="189" t="s">
        <v>2</v>
      </c>
      <c r="L45" s="190" t="s">
        <v>2</v>
      </c>
      <c r="M45" s="440" t="s">
        <v>13</v>
      </c>
      <c r="N45" s="445" t="s">
        <v>13</v>
      </c>
      <c r="Q45" s="442" t="str" cm="1">
        <f t="array" ref="Q45">_xlfn.IFS(C45="自動重量選別機","DACS",C45="計量値付け機","FDP",C45="質量ﾗﾍﾞﾙ貼付機","ﾗﾍﾞﾙ貼付機",C45="選択要","受検機種未選択",TRUE,"Error")</f>
        <v>受検機種未選択</v>
      </c>
      <c r="R45" s="442" t="str" cm="1">
        <f t="array" ref="R45">IF(H45="必須","ひょう量未設定",_xlfn.IFS(H45&lt;=600,"下",H45&gt;600,"超",TRUE,"Error"))</f>
        <v>ひょう量未設定</v>
      </c>
      <c r="S45" s="442" t="str">
        <f>Q45&amp;"_"&amp;R45</f>
        <v>受検機種未選択_ひょう量未設定</v>
      </c>
      <c r="T45" s="460" t="str" cm="1">
        <f t="array" ref="T45">_xlfn.IFS(S45="DACS_下",51000,S45="DACS_超",57000,S45="FDP_下",40000,S45="FDP_超",45000,S45="ﾗﾍﾞﾙ貼付機_下",40000,S45="ﾗﾍﾞﾙ貼付機_超",45000,TRUE,"Error")</f>
        <v>Error</v>
      </c>
      <c r="V45" s="236" t="s">
        <v>102</v>
      </c>
      <c r="W45" s="237">
        <v>51000</v>
      </c>
      <c r="X45" s="237">
        <v>57000</v>
      </c>
    </row>
    <row r="46" spans="1:24" ht="28.5" hidden="1" customHeight="1" thickBot="1" x14ac:dyDescent="0.25">
      <c r="A46" s="457"/>
      <c r="B46" s="459"/>
      <c r="C46" s="441"/>
      <c r="D46" s="441"/>
      <c r="E46" s="441"/>
      <c r="F46" s="441"/>
      <c r="G46" s="441"/>
      <c r="H46" s="444"/>
      <c r="I46" s="448"/>
      <c r="J46" s="188" t="s">
        <v>378</v>
      </c>
      <c r="K46" s="191" t="s">
        <v>2</v>
      </c>
      <c r="L46" s="192" t="s">
        <v>2</v>
      </c>
      <c r="M46" s="441"/>
      <c r="N46" s="446"/>
      <c r="Q46" s="442"/>
      <c r="R46" s="442"/>
      <c r="S46" s="442"/>
      <c r="T46" s="460"/>
      <c r="V46" s="236" t="s">
        <v>103</v>
      </c>
      <c r="W46" s="237">
        <v>40000</v>
      </c>
      <c r="X46" s="237">
        <v>45000</v>
      </c>
    </row>
    <row r="47" spans="1:24" ht="28.5" hidden="1" customHeight="1" x14ac:dyDescent="0.2">
      <c r="A47" s="456">
        <v>22</v>
      </c>
      <c r="B47" s="458" t="str">
        <f>IF(T47="Error",S47,"OK")</f>
        <v>受検機種未選択_ひょう量未設定</v>
      </c>
      <c r="C47" s="440" t="s">
        <v>13</v>
      </c>
      <c r="D47" s="440" t="s">
        <v>2</v>
      </c>
      <c r="E47" s="440"/>
      <c r="F47" s="440" t="s">
        <v>2</v>
      </c>
      <c r="G47" s="440"/>
      <c r="H47" s="443" t="s">
        <v>2</v>
      </c>
      <c r="I47" s="447" t="s">
        <v>369</v>
      </c>
      <c r="J47" s="187" t="s">
        <v>92</v>
      </c>
      <c r="K47" s="189" t="s">
        <v>2</v>
      </c>
      <c r="L47" s="190" t="s">
        <v>2</v>
      </c>
      <c r="M47" s="440" t="s">
        <v>13</v>
      </c>
      <c r="N47" s="445" t="s">
        <v>13</v>
      </c>
      <c r="Q47" s="442" t="str" cm="1">
        <f t="array" ref="Q47">_xlfn.IFS(C47="自動重量選別機","DACS",C47="計量値付け機","FDP",C47="質量ﾗﾍﾞﾙ貼付機","ﾗﾍﾞﾙ貼付機",C47="選択要","受検機種未選択",TRUE,"Error")</f>
        <v>受検機種未選択</v>
      </c>
      <c r="R47" s="442" t="str" cm="1">
        <f t="array" ref="R47">IF(H47="必須","ひょう量未設定",_xlfn.IFS(H47&lt;=600,"下",H47&gt;600,"超",TRUE,"Error"))</f>
        <v>ひょう量未設定</v>
      </c>
      <c r="S47" s="442" t="str">
        <f>Q47&amp;"_"&amp;R47</f>
        <v>受検機種未選択_ひょう量未設定</v>
      </c>
      <c r="T47" s="460" t="str" cm="1">
        <f t="array" ref="T47">_xlfn.IFS(S47="DACS_下",51000,S47="DACS_超",57000,S47="FDP_下",40000,S47="FDP_超",45000,S47="ﾗﾍﾞﾙ貼付機_下",40000,S47="ﾗﾍﾞﾙ貼付機_超",45000,TRUE,"Error")</f>
        <v>Error</v>
      </c>
      <c r="V47" s="236" t="s">
        <v>520</v>
      </c>
      <c r="W47" s="237">
        <v>40000</v>
      </c>
      <c r="X47" s="237">
        <v>45000</v>
      </c>
    </row>
    <row r="48" spans="1:24" ht="28.5" hidden="1" customHeight="1" thickBot="1" x14ac:dyDescent="0.25">
      <c r="A48" s="457"/>
      <c r="B48" s="459"/>
      <c r="C48" s="441"/>
      <c r="D48" s="441"/>
      <c r="E48" s="441"/>
      <c r="F48" s="441"/>
      <c r="G48" s="441"/>
      <c r="H48" s="444"/>
      <c r="I48" s="448"/>
      <c r="J48" s="188" t="s">
        <v>378</v>
      </c>
      <c r="K48" s="191" t="s">
        <v>2</v>
      </c>
      <c r="L48" s="192" t="s">
        <v>2</v>
      </c>
      <c r="M48" s="441"/>
      <c r="N48" s="446"/>
      <c r="Q48" s="442"/>
      <c r="R48" s="442"/>
      <c r="S48" s="442"/>
      <c r="T48" s="460"/>
    </row>
    <row r="49" spans="1:20" ht="28.5" hidden="1" customHeight="1" x14ac:dyDescent="0.2">
      <c r="A49" s="456">
        <v>23</v>
      </c>
      <c r="B49" s="458" t="str">
        <f>IF(T49="Error",S49,"OK")</f>
        <v>受検機種未選択_ひょう量未設定</v>
      </c>
      <c r="C49" s="440" t="s">
        <v>13</v>
      </c>
      <c r="D49" s="440" t="s">
        <v>2</v>
      </c>
      <c r="E49" s="440"/>
      <c r="F49" s="440" t="s">
        <v>2</v>
      </c>
      <c r="G49" s="440"/>
      <c r="H49" s="443" t="s">
        <v>2</v>
      </c>
      <c r="I49" s="447" t="s">
        <v>369</v>
      </c>
      <c r="J49" s="187" t="s">
        <v>92</v>
      </c>
      <c r="K49" s="189" t="s">
        <v>2</v>
      </c>
      <c r="L49" s="190" t="s">
        <v>2</v>
      </c>
      <c r="M49" s="440" t="s">
        <v>13</v>
      </c>
      <c r="N49" s="445" t="s">
        <v>13</v>
      </c>
      <c r="Q49" s="442" t="str" cm="1">
        <f t="array" ref="Q49">_xlfn.IFS(C49="自動重量選別機","DACS",C49="計量値付け機","FDP",C49="質量ﾗﾍﾞﾙ貼付機","ﾗﾍﾞﾙ貼付機",C49="選択要","受検機種未選択",TRUE,"Error")</f>
        <v>受検機種未選択</v>
      </c>
      <c r="R49" s="442" t="str" cm="1">
        <f t="array" ref="R49">IF(H49="必須","ひょう量未設定",_xlfn.IFS(H49&lt;=600,"下",H49&gt;600,"超",TRUE,"Error"))</f>
        <v>ひょう量未設定</v>
      </c>
      <c r="S49" s="442" t="str">
        <f>Q49&amp;"_"&amp;R49</f>
        <v>受検機種未選択_ひょう量未設定</v>
      </c>
      <c r="T49" s="460" t="str" cm="1">
        <f t="array" ref="T49">_xlfn.IFS(S49="DACS_下",51000,S49="DACS_超",57000,S49="FDP_下",40000,S49="FDP_超",45000,S49="ﾗﾍﾞﾙ貼付機_下",40000,S49="ﾗﾍﾞﾙ貼付機_超",45000,TRUE,"Error")</f>
        <v>Error</v>
      </c>
    </row>
    <row r="50" spans="1:20" ht="28.5" hidden="1" customHeight="1" thickBot="1" x14ac:dyDescent="0.25">
      <c r="A50" s="457"/>
      <c r="B50" s="459"/>
      <c r="C50" s="441"/>
      <c r="D50" s="441"/>
      <c r="E50" s="441"/>
      <c r="F50" s="441"/>
      <c r="G50" s="441"/>
      <c r="H50" s="444"/>
      <c r="I50" s="448"/>
      <c r="J50" s="188" t="s">
        <v>378</v>
      </c>
      <c r="K50" s="191" t="s">
        <v>2</v>
      </c>
      <c r="L50" s="192" t="s">
        <v>2</v>
      </c>
      <c r="M50" s="441"/>
      <c r="N50" s="446"/>
      <c r="Q50" s="442"/>
      <c r="R50" s="442"/>
      <c r="S50" s="442"/>
      <c r="T50" s="460"/>
    </row>
    <row r="51" spans="1:20" ht="28.5" hidden="1" customHeight="1" x14ac:dyDescent="0.2">
      <c r="A51" s="456">
        <v>24</v>
      </c>
      <c r="B51" s="458" t="str">
        <f>IF(T51="Error",S51,"OK")</f>
        <v>受検機種未選択_ひょう量未設定</v>
      </c>
      <c r="C51" s="440" t="s">
        <v>13</v>
      </c>
      <c r="D51" s="440" t="s">
        <v>2</v>
      </c>
      <c r="E51" s="440"/>
      <c r="F51" s="440" t="s">
        <v>2</v>
      </c>
      <c r="G51" s="440"/>
      <c r="H51" s="443" t="s">
        <v>2</v>
      </c>
      <c r="I51" s="447" t="s">
        <v>369</v>
      </c>
      <c r="J51" s="187" t="s">
        <v>92</v>
      </c>
      <c r="K51" s="189" t="s">
        <v>2</v>
      </c>
      <c r="L51" s="190" t="s">
        <v>2</v>
      </c>
      <c r="M51" s="440" t="s">
        <v>13</v>
      </c>
      <c r="N51" s="445" t="s">
        <v>13</v>
      </c>
      <c r="Q51" s="442" t="str" cm="1">
        <f t="array" ref="Q51">_xlfn.IFS(C51="自動重量選別機","DACS",C51="計量値付け機","FDP",C51="質量ﾗﾍﾞﾙ貼付機","ﾗﾍﾞﾙ貼付機",C51="選択要","受検機種未選択",TRUE,"Error")</f>
        <v>受検機種未選択</v>
      </c>
      <c r="R51" s="442" t="str" cm="1">
        <f t="array" ref="R51">IF(H51="必須","ひょう量未設定",_xlfn.IFS(H51&lt;=600,"下",H51&gt;600,"超",TRUE,"Error"))</f>
        <v>ひょう量未設定</v>
      </c>
      <c r="S51" s="442" t="str">
        <f>Q51&amp;"_"&amp;R51</f>
        <v>受検機種未選択_ひょう量未設定</v>
      </c>
      <c r="T51" s="460" t="str" cm="1">
        <f t="array" ref="T51">_xlfn.IFS(S51="DACS_下",51000,S51="DACS_超",57000,S51="FDP_下",40000,S51="FDP_超",45000,S51="ﾗﾍﾞﾙ貼付機_下",40000,S51="ﾗﾍﾞﾙ貼付機_超",45000,TRUE,"Error")</f>
        <v>Error</v>
      </c>
    </row>
    <row r="52" spans="1:20" ht="28.5" hidden="1" customHeight="1" thickBot="1" x14ac:dyDescent="0.25">
      <c r="A52" s="457"/>
      <c r="B52" s="459"/>
      <c r="C52" s="441"/>
      <c r="D52" s="441"/>
      <c r="E52" s="441"/>
      <c r="F52" s="441"/>
      <c r="G52" s="441"/>
      <c r="H52" s="444"/>
      <c r="I52" s="448"/>
      <c r="J52" s="188" t="s">
        <v>378</v>
      </c>
      <c r="K52" s="191" t="s">
        <v>2</v>
      </c>
      <c r="L52" s="192" t="s">
        <v>2</v>
      </c>
      <c r="M52" s="441"/>
      <c r="N52" s="446"/>
      <c r="Q52" s="442"/>
      <c r="R52" s="442"/>
      <c r="S52" s="442"/>
      <c r="T52" s="460"/>
    </row>
    <row r="53" spans="1:20" ht="28.5" hidden="1" customHeight="1" x14ac:dyDescent="0.2">
      <c r="A53" s="456">
        <v>25</v>
      </c>
      <c r="B53" s="458" t="str">
        <f>IF(T53="Error",S53,"OK")</f>
        <v>受検機種未選択_ひょう量未設定</v>
      </c>
      <c r="C53" s="440" t="s">
        <v>13</v>
      </c>
      <c r="D53" s="440" t="s">
        <v>2</v>
      </c>
      <c r="E53" s="440"/>
      <c r="F53" s="440" t="s">
        <v>2</v>
      </c>
      <c r="G53" s="440"/>
      <c r="H53" s="443" t="s">
        <v>2</v>
      </c>
      <c r="I53" s="447" t="s">
        <v>369</v>
      </c>
      <c r="J53" s="187" t="s">
        <v>92</v>
      </c>
      <c r="K53" s="189" t="s">
        <v>2</v>
      </c>
      <c r="L53" s="190" t="s">
        <v>2</v>
      </c>
      <c r="M53" s="440" t="s">
        <v>13</v>
      </c>
      <c r="N53" s="445" t="s">
        <v>13</v>
      </c>
      <c r="Q53" s="442" t="str" cm="1">
        <f t="array" ref="Q53">_xlfn.IFS(C53="自動重量選別機","DACS",C53="計量値付け機","FDP",C53="質量ﾗﾍﾞﾙ貼付機","ﾗﾍﾞﾙ貼付機",C53="選択要","受検機種未選択",TRUE,"Error")</f>
        <v>受検機種未選択</v>
      </c>
      <c r="R53" s="442" t="str" cm="1">
        <f t="array" ref="R53">IF(H53="必須","ひょう量未設定",_xlfn.IFS(H53&lt;=600,"下",H53&gt;600,"超",TRUE,"Error"))</f>
        <v>ひょう量未設定</v>
      </c>
      <c r="S53" s="442" t="str">
        <f>Q53&amp;"_"&amp;R53</f>
        <v>受検機種未選択_ひょう量未設定</v>
      </c>
      <c r="T53" s="460" t="str" cm="1">
        <f t="array" ref="T53">_xlfn.IFS(S53="DACS_下",51000,S53="DACS_超",57000,S53="FDP_下",40000,S53="FDP_超",45000,S53="ﾗﾍﾞﾙ貼付機_下",40000,S53="ﾗﾍﾞﾙ貼付機_超",45000,TRUE,"Error")</f>
        <v>Error</v>
      </c>
    </row>
    <row r="54" spans="1:20" ht="28.5" hidden="1" customHeight="1" thickBot="1" x14ac:dyDescent="0.25">
      <c r="A54" s="457"/>
      <c r="B54" s="459"/>
      <c r="C54" s="441"/>
      <c r="D54" s="441"/>
      <c r="E54" s="441"/>
      <c r="F54" s="441"/>
      <c r="G54" s="441"/>
      <c r="H54" s="444"/>
      <c r="I54" s="448"/>
      <c r="J54" s="188" t="s">
        <v>378</v>
      </c>
      <c r="K54" s="191" t="s">
        <v>2</v>
      </c>
      <c r="L54" s="192" t="s">
        <v>2</v>
      </c>
      <c r="M54" s="441"/>
      <c r="N54" s="446"/>
      <c r="Q54" s="442"/>
      <c r="R54" s="442"/>
      <c r="S54" s="442"/>
      <c r="T54" s="460"/>
    </row>
    <row r="55" spans="1:20" ht="28.5" hidden="1" customHeight="1" x14ac:dyDescent="0.2">
      <c r="A55" s="456">
        <v>26</v>
      </c>
      <c r="B55" s="458" t="str">
        <f>IF(T55="Error",S55,"OK")</f>
        <v>受検機種未選択_ひょう量未設定</v>
      </c>
      <c r="C55" s="440" t="s">
        <v>13</v>
      </c>
      <c r="D55" s="440" t="s">
        <v>2</v>
      </c>
      <c r="E55" s="440"/>
      <c r="F55" s="440" t="s">
        <v>2</v>
      </c>
      <c r="G55" s="440"/>
      <c r="H55" s="443" t="s">
        <v>2</v>
      </c>
      <c r="I55" s="447" t="s">
        <v>369</v>
      </c>
      <c r="J55" s="187" t="s">
        <v>92</v>
      </c>
      <c r="K55" s="189" t="s">
        <v>2</v>
      </c>
      <c r="L55" s="190" t="s">
        <v>2</v>
      </c>
      <c r="M55" s="440" t="s">
        <v>13</v>
      </c>
      <c r="N55" s="445" t="s">
        <v>13</v>
      </c>
      <c r="Q55" s="442" t="str" cm="1">
        <f t="array" ref="Q55">_xlfn.IFS(C55="自動重量選別機","DACS",C55="計量値付け機","FDP",C55="質量ﾗﾍﾞﾙ貼付機","ﾗﾍﾞﾙ貼付機",C55="選択要","受検機種未選択",TRUE,"Error")</f>
        <v>受検機種未選択</v>
      </c>
      <c r="R55" s="442" t="str" cm="1">
        <f t="array" ref="R55">IF(H55="必須","ひょう量未設定",_xlfn.IFS(H55&lt;=600,"下",H55&gt;600,"超",TRUE,"Error"))</f>
        <v>ひょう量未設定</v>
      </c>
      <c r="S55" s="442" t="str">
        <f>Q55&amp;"_"&amp;R55</f>
        <v>受検機種未選択_ひょう量未設定</v>
      </c>
      <c r="T55" s="460" t="str" cm="1">
        <f t="array" ref="T55">_xlfn.IFS(S55="DACS_下",51000,S55="DACS_超",57000,S55="FDP_下",40000,S55="FDP_超",45000,S55="ﾗﾍﾞﾙ貼付機_下",40000,S55="ﾗﾍﾞﾙ貼付機_超",45000,TRUE,"Error")</f>
        <v>Error</v>
      </c>
    </row>
    <row r="56" spans="1:20" ht="28.5" hidden="1" customHeight="1" thickBot="1" x14ac:dyDescent="0.25">
      <c r="A56" s="457"/>
      <c r="B56" s="459"/>
      <c r="C56" s="441"/>
      <c r="D56" s="441"/>
      <c r="E56" s="441"/>
      <c r="F56" s="441"/>
      <c r="G56" s="441"/>
      <c r="H56" s="444"/>
      <c r="I56" s="448"/>
      <c r="J56" s="188" t="s">
        <v>378</v>
      </c>
      <c r="K56" s="191" t="s">
        <v>2</v>
      </c>
      <c r="L56" s="192" t="s">
        <v>2</v>
      </c>
      <c r="M56" s="441"/>
      <c r="N56" s="446"/>
      <c r="Q56" s="442"/>
      <c r="R56" s="442"/>
      <c r="S56" s="442"/>
      <c r="T56" s="460"/>
    </row>
    <row r="57" spans="1:20" ht="28.5" hidden="1" customHeight="1" x14ac:dyDescent="0.2">
      <c r="A57" s="456">
        <v>27</v>
      </c>
      <c r="B57" s="458" t="str">
        <f>IF(T57="Error",S57,"OK")</f>
        <v>受検機種未選択_ひょう量未設定</v>
      </c>
      <c r="C57" s="440" t="s">
        <v>13</v>
      </c>
      <c r="D57" s="440" t="s">
        <v>2</v>
      </c>
      <c r="E57" s="440"/>
      <c r="F57" s="440" t="s">
        <v>2</v>
      </c>
      <c r="G57" s="440"/>
      <c r="H57" s="443" t="s">
        <v>2</v>
      </c>
      <c r="I57" s="447" t="s">
        <v>369</v>
      </c>
      <c r="J57" s="187" t="s">
        <v>92</v>
      </c>
      <c r="K57" s="189" t="s">
        <v>2</v>
      </c>
      <c r="L57" s="190" t="s">
        <v>2</v>
      </c>
      <c r="M57" s="440" t="s">
        <v>13</v>
      </c>
      <c r="N57" s="445" t="s">
        <v>13</v>
      </c>
      <c r="Q57" s="442" t="str" cm="1">
        <f t="array" ref="Q57">_xlfn.IFS(C57="自動重量選別機","DACS",C57="計量値付け機","FDP",C57="質量ﾗﾍﾞﾙ貼付機","ﾗﾍﾞﾙ貼付機",C57="選択要","受検機種未選択",TRUE,"Error")</f>
        <v>受検機種未選択</v>
      </c>
      <c r="R57" s="442" t="str" cm="1">
        <f t="array" ref="R57">IF(H57="必須","ひょう量未設定",_xlfn.IFS(H57&lt;=600,"下",H57&gt;600,"超",TRUE,"Error"))</f>
        <v>ひょう量未設定</v>
      </c>
      <c r="S57" s="442" t="str">
        <f>Q57&amp;"_"&amp;R57</f>
        <v>受検機種未選択_ひょう量未設定</v>
      </c>
      <c r="T57" s="460" t="str" cm="1">
        <f t="array" ref="T57">_xlfn.IFS(S57="DACS_下",51000,S57="DACS_超",57000,S57="FDP_下",40000,S57="FDP_超",45000,S57="ﾗﾍﾞﾙ貼付機_下",40000,S57="ﾗﾍﾞﾙ貼付機_超",45000,TRUE,"Error")</f>
        <v>Error</v>
      </c>
    </row>
    <row r="58" spans="1:20" ht="28.5" hidden="1" customHeight="1" thickBot="1" x14ac:dyDescent="0.25">
      <c r="A58" s="457"/>
      <c r="B58" s="459"/>
      <c r="C58" s="441"/>
      <c r="D58" s="441"/>
      <c r="E58" s="441"/>
      <c r="F58" s="441"/>
      <c r="G58" s="441"/>
      <c r="H58" s="444"/>
      <c r="I58" s="448"/>
      <c r="J58" s="188" t="s">
        <v>378</v>
      </c>
      <c r="K58" s="191" t="s">
        <v>2</v>
      </c>
      <c r="L58" s="192" t="s">
        <v>2</v>
      </c>
      <c r="M58" s="441"/>
      <c r="N58" s="446"/>
      <c r="Q58" s="442"/>
      <c r="R58" s="442"/>
      <c r="S58" s="442"/>
      <c r="T58" s="460"/>
    </row>
    <row r="59" spans="1:20" ht="28.5" hidden="1" customHeight="1" x14ac:dyDescent="0.2">
      <c r="A59" s="456">
        <v>28</v>
      </c>
      <c r="B59" s="458" t="str">
        <f>IF(T59="Error",S59,"OK")</f>
        <v>受検機種未選択_ひょう量未設定</v>
      </c>
      <c r="C59" s="440" t="s">
        <v>13</v>
      </c>
      <c r="D59" s="440" t="s">
        <v>2</v>
      </c>
      <c r="E59" s="440"/>
      <c r="F59" s="440" t="s">
        <v>2</v>
      </c>
      <c r="G59" s="440"/>
      <c r="H59" s="443" t="s">
        <v>2</v>
      </c>
      <c r="I59" s="447" t="s">
        <v>369</v>
      </c>
      <c r="J59" s="187" t="s">
        <v>92</v>
      </c>
      <c r="K59" s="189" t="s">
        <v>2</v>
      </c>
      <c r="L59" s="190" t="s">
        <v>2</v>
      </c>
      <c r="M59" s="440" t="s">
        <v>13</v>
      </c>
      <c r="N59" s="445" t="s">
        <v>13</v>
      </c>
      <c r="Q59" s="442" t="str" cm="1">
        <f t="array" ref="Q59">_xlfn.IFS(C59="自動重量選別機","DACS",C59="計量値付け機","FDP",C59="質量ﾗﾍﾞﾙ貼付機","ﾗﾍﾞﾙ貼付機",C59="選択要","受検機種未選択",TRUE,"Error")</f>
        <v>受検機種未選択</v>
      </c>
      <c r="R59" s="442" t="str" cm="1">
        <f t="array" ref="R59">IF(H59="必須","ひょう量未設定",_xlfn.IFS(H59&lt;=600,"下",H59&gt;600,"超",TRUE,"Error"))</f>
        <v>ひょう量未設定</v>
      </c>
      <c r="S59" s="442" t="str">
        <f>Q59&amp;"_"&amp;R59</f>
        <v>受検機種未選択_ひょう量未設定</v>
      </c>
      <c r="T59" s="460" t="str" cm="1">
        <f t="array" ref="T59">_xlfn.IFS(S59="DACS_下",51000,S59="DACS_超",57000,S59="FDP_下",40000,S59="FDP_超",45000,S59="ﾗﾍﾞﾙ貼付機_下",40000,S59="ﾗﾍﾞﾙ貼付機_超",45000,TRUE,"Error")</f>
        <v>Error</v>
      </c>
    </row>
    <row r="60" spans="1:20" ht="28.5" hidden="1" customHeight="1" thickBot="1" x14ac:dyDescent="0.25">
      <c r="A60" s="457"/>
      <c r="B60" s="459"/>
      <c r="C60" s="441"/>
      <c r="D60" s="441"/>
      <c r="E60" s="441"/>
      <c r="F60" s="441"/>
      <c r="G60" s="441"/>
      <c r="H60" s="444"/>
      <c r="I60" s="448"/>
      <c r="J60" s="188" t="s">
        <v>378</v>
      </c>
      <c r="K60" s="191" t="s">
        <v>2</v>
      </c>
      <c r="L60" s="192" t="s">
        <v>2</v>
      </c>
      <c r="M60" s="441"/>
      <c r="N60" s="446"/>
      <c r="Q60" s="442"/>
      <c r="R60" s="442"/>
      <c r="S60" s="442"/>
      <c r="T60" s="460"/>
    </row>
    <row r="61" spans="1:20" ht="28.5" hidden="1" customHeight="1" x14ac:dyDescent="0.2">
      <c r="A61" s="456">
        <v>29</v>
      </c>
      <c r="B61" s="458" t="str">
        <f>IF(T61="Error",S61,"OK")</f>
        <v>受検機種未選択_ひょう量未設定</v>
      </c>
      <c r="C61" s="440" t="s">
        <v>13</v>
      </c>
      <c r="D61" s="440" t="s">
        <v>2</v>
      </c>
      <c r="E61" s="440"/>
      <c r="F61" s="440" t="s">
        <v>2</v>
      </c>
      <c r="G61" s="440"/>
      <c r="H61" s="443" t="s">
        <v>2</v>
      </c>
      <c r="I61" s="447" t="s">
        <v>369</v>
      </c>
      <c r="J61" s="187" t="s">
        <v>92</v>
      </c>
      <c r="K61" s="189" t="s">
        <v>2</v>
      </c>
      <c r="L61" s="190" t="s">
        <v>2</v>
      </c>
      <c r="M61" s="440" t="s">
        <v>13</v>
      </c>
      <c r="N61" s="445" t="s">
        <v>13</v>
      </c>
      <c r="Q61" s="442" t="str" cm="1">
        <f t="array" ref="Q61">_xlfn.IFS(C61="自動重量選別機","DACS",C61="計量値付け機","FDP",C61="質量ﾗﾍﾞﾙ貼付機","ﾗﾍﾞﾙ貼付機",C61="選択要","受検機種未選択",TRUE,"Error")</f>
        <v>受検機種未選択</v>
      </c>
      <c r="R61" s="442" t="str" cm="1">
        <f t="array" ref="R61">IF(H61="必須","ひょう量未設定",_xlfn.IFS(H61&lt;=600,"下",H61&gt;600,"超",TRUE,"Error"))</f>
        <v>ひょう量未設定</v>
      </c>
      <c r="S61" s="442" t="str">
        <f>Q61&amp;"_"&amp;R61</f>
        <v>受検機種未選択_ひょう量未設定</v>
      </c>
      <c r="T61" s="460" t="str" cm="1">
        <f t="array" ref="T61">_xlfn.IFS(S61="DACS_下",51000,S61="DACS_超",57000,S61="FDP_下",40000,S61="FDP_超",45000,S61="ﾗﾍﾞﾙ貼付機_下",40000,S61="ﾗﾍﾞﾙ貼付機_超",45000,TRUE,"Error")</f>
        <v>Error</v>
      </c>
    </row>
    <row r="62" spans="1:20" ht="28.5" hidden="1" customHeight="1" thickBot="1" x14ac:dyDescent="0.25">
      <c r="A62" s="457"/>
      <c r="B62" s="459"/>
      <c r="C62" s="441"/>
      <c r="D62" s="441"/>
      <c r="E62" s="441"/>
      <c r="F62" s="441"/>
      <c r="G62" s="441"/>
      <c r="H62" s="444"/>
      <c r="I62" s="448"/>
      <c r="J62" s="188" t="s">
        <v>378</v>
      </c>
      <c r="K62" s="191" t="s">
        <v>2</v>
      </c>
      <c r="L62" s="192" t="s">
        <v>2</v>
      </c>
      <c r="M62" s="441"/>
      <c r="N62" s="446"/>
      <c r="Q62" s="442"/>
      <c r="R62" s="442"/>
      <c r="S62" s="442"/>
      <c r="T62" s="460"/>
    </row>
    <row r="63" spans="1:20" ht="28.5" hidden="1" customHeight="1" x14ac:dyDescent="0.2">
      <c r="A63" s="456">
        <v>30</v>
      </c>
      <c r="B63" s="458" t="str">
        <f>IF(T63="Error",S63,"OK")</f>
        <v>受検機種未選択_ひょう量未設定</v>
      </c>
      <c r="C63" s="440" t="s">
        <v>13</v>
      </c>
      <c r="D63" s="440" t="s">
        <v>2</v>
      </c>
      <c r="E63" s="440"/>
      <c r="F63" s="440" t="s">
        <v>2</v>
      </c>
      <c r="G63" s="440"/>
      <c r="H63" s="443" t="s">
        <v>2</v>
      </c>
      <c r="I63" s="447" t="s">
        <v>369</v>
      </c>
      <c r="J63" s="187" t="s">
        <v>92</v>
      </c>
      <c r="K63" s="189" t="s">
        <v>2</v>
      </c>
      <c r="L63" s="190" t="s">
        <v>2</v>
      </c>
      <c r="M63" s="440" t="s">
        <v>13</v>
      </c>
      <c r="N63" s="445" t="s">
        <v>13</v>
      </c>
      <c r="Q63" s="442" t="str" cm="1">
        <f t="array" ref="Q63">_xlfn.IFS(C63="自動重量選別機","DACS",C63="計量値付け機","FDP",C63="質量ﾗﾍﾞﾙ貼付機","ﾗﾍﾞﾙ貼付機",C63="選択要","受検機種未選択",TRUE,"Error")</f>
        <v>受検機種未選択</v>
      </c>
      <c r="R63" s="442" t="str" cm="1">
        <f t="array" ref="R63">IF(H63="必須","ひょう量未設定",_xlfn.IFS(H63&lt;=600,"下",H63&gt;600,"超",TRUE,"Error"))</f>
        <v>ひょう量未設定</v>
      </c>
      <c r="S63" s="442" t="str">
        <f>Q63&amp;"_"&amp;R63</f>
        <v>受検機種未選択_ひょう量未設定</v>
      </c>
      <c r="T63" s="460" t="str" cm="1">
        <f t="array" ref="T63">_xlfn.IFS(S63="DACS_下",51000,S63="DACS_超",57000,S63="FDP_下",40000,S63="FDP_超",45000,S63="ﾗﾍﾞﾙ貼付機_下",40000,S63="ﾗﾍﾞﾙ貼付機_超",45000,TRUE,"Error")</f>
        <v>Error</v>
      </c>
    </row>
    <row r="64" spans="1:20" ht="28.5" hidden="1" customHeight="1" thickBot="1" x14ac:dyDescent="0.25">
      <c r="A64" s="457"/>
      <c r="B64" s="459"/>
      <c r="C64" s="441"/>
      <c r="D64" s="441"/>
      <c r="E64" s="441"/>
      <c r="F64" s="441"/>
      <c r="G64" s="441"/>
      <c r="H64" s="444"/>
      <c r="I64" s="448"/>
      <c r="J64" s="188" t="s">
        <v>378</v>
      </c>
      <c r="K64" s="191" t="s">
        <v>2</v>
      </c>
      <c r="L64" s="192" t="s">
        <v>2</v>
      </c>
      <c r="M64" s="441"/>
      <c r="N64" s="446"/>
      <c r="Q64" s="442"/>
      <c r="R64" s="442"/>
      <c r="S64" s="442"/>
      <c r="T64" s="460"/>
    </row>
    <row r="65" spans="1:20" ht="28.5" hidden="1" customHeight="1" x14ac:dyDescent="0.2">
      <c r="A65" s="456">
        <v>31</v>
      </c>
      <c r="B65" s="458" t="str">
        <f>IF(T65="Error",S65,"OK")</f>
        <v>受検機種未選択_ひょう量未設定</v>
      </c>
      <c r="C65" s="440" t="s">
        <v>13</v>
      </c>
      <c r="D65" s="440" t="s">
        <v>2</v>
      </c>
      <c r="E65" s="440"/>
      <c r="F65" s="440" t="s">
        <v>2</v>
      </c>
      <c r="G65" s="440"/>
      <c r="H65" s="443" t="s">
        <v>2</v>
      </c>
      <c r="I65" s="447" t="s">
        <v>369</v>
      </c>
      <c r="J65" s="187" t="s">
        <v>92</v>
      </c>
      <c r="K65" s="189" t="s">
        <v>2</v>
      </c>
      <c r="L65" s="190" t="s">
        <v>2</v>
      </c>
      <c r="M65" s="440" t="s">
        <v>13</v>
      </c>
      <c r="N65" s="445" t="s">
        <v>13</v>
      </c>
      <c r="Q65" s="442" t="str" cm="1">
        <f t="array" ref="Q65">_xlfn.IFS(C65="自動重量選別機","DACS",C65="計量値付け機","FDP",C65="質量ﾗﾍﾞﾙ貼付機","ﾗﾍﾞﾙ貼付機",C65="選択要","受検機種未選択",TRUE,"Error")</f>
        <v>受検機種未選択</v>
      </c>
      <c r="R65" s="442" t="str" cm="1">
        <f t="array" ref="R65">IF(H65="必須","ひょう量未設定",_xlfn.IFS(H65&lt;=600,"下",H65&gt;600,"超",TRUE,"Error"))</f>
        <v>ひょう量未設定</v>
      </c>
      <c r="S65" s="442" t="str">
        <f>Q65&amp;"_"&amp;R65</f>
        <v>受検機種未選択_ひょう量未設定</v>
      </c>
      <c r="T65" s="460" t="str" cm="1">
        <f t="array" ref="T65">_xlfn.IFS(S65="DACS_下",51000,S65="DACS_超",57000,S65="FDP_下",40000,S65="FDP_超",45000,S65="ﾗﾍﾞﾙ貼付機_下",40000,S65="ﾗﾍﾞﾙ貼付機_超",45000,TRUE,"Error")</f>
        <v>Error</v>
      </c>
    </row>
    <row r="66" spans="1:20" ht="28.5" hidden="1" customHeight="1" thickBot="1" x14ac:dyDescent="0.25">
      <c r="A66" s="457"/>
      <c r="B66" s="459"/>
      <c r="C66" s="441"/>
      <c r="D66" s="441"/>
      <c r="E66" s="441"/>
      <c r="F66" s="441"/>
      <c r="G66" s="441"/>
      <c r="H66" s="444"/>
      <c r="I66" s="448"/>
      <c r="J66" s="188" t="s">
        <v>378</v>
      </c>
      <c r="K66" s="191" t="s">
        <v>2</v>
      </c>
      <c r="L66" s="192" t="s">
        <v>2</v>
      </c>
      <c r="M66" s="441"/>
      <c r="N66" s="446"/>
      <c r="Q66" s="442"/>
      <c r="R66" s="442"/>
      <c r="S66" s="442"/>
      <c r="T66" s="460"/>
    </row>
    <row r="67" spans="1:20" ht="28.5" hidden="1" customHeight="1" x14ac:dyDescent="0.2">
      <c r="A67" s="456">
        <v>32</v>
      </c>
      <c r="B67" s="458" t="str">
        <f>IF(T67="Error",S67,"OK")</f>
        <v>受検機種未選択_ひょう量未設定</v>
      </c>
      <c r="C67" s="440" t="s">
        <v>13</v>
      </c>
      <c r="D67" s="440" t="s">
        <v>2</v>
      </c>
      <c r="E67" s="440"/>
      <c r="F67" s="440" t="s">
        <v>2</v>
      </c>
      <c r="G67" s="440"/>
      <c r="H67" s="443" t="s">
        <v>2</v>
      </c>
      <c r="I67" s="447" t="s">
        <v>369</v>
      </c>
      <c r="J67" s="187" t="s">
        <v>92</v>
      </c>
      <c r="K67" s="189" t="s">
        <v>2</v>
      </c>
      <c r="L67" s="190" t="s">
        <v>2</v>
      </c>
      <c r="M67" s="440" t="s">
        <v>13</v>
      </c>
      <c r="N67" s="445" t="s">
        <v>13</v>
      </c>
      <c r="Q67" s="442" t="str" cm="1">
        <f t="array" ref="Q67">_xlfn.IFS(C67="自動重量選別機","DACS",C67="計量値付け機","FDP",C67="質量ﾗﾍﾞﾙ貼付機","ﾗﾍﾞﾙ貼付機",C67="選択要","受検機種未選択",TRUE,"Error")</f>
        <v>受検機種未選択</v>
      </c>
      <c r="R67" s="442" t="str" cm="1">
        <f t="array" ref="R67">IF(H67="必須","ひょう量未設定",_xlfn.IFS(H67&lt;=600,"下",H67&gt;600,"超",TRUE,"Error"))</f>
        <v>ひょう量未設定</v>
      </c>
      <c r="S67" s="442" t="str">
        <f>Q67&amp;"_"&amp;R67</f>
        <v>受検機種未選択_ひょう量未設定</v>
      </c>
      <c r="T67" s="460" t="str" cm="1">
        <f t="array" ref="T67">_xlfn.IFS(S67="DACS_下",51000,S67="DACS_超",57000,S67="FDP_下",40000,S67="FDP_超",45000,S67="ﾗﾍﾞﾙ貼付機_下",40000,S67="ﾗﾍﾞﾙ貼付機_超",45000,TRUE,"Error")</f>
        <v>Error</v>
      </c>
    </row>
    <row r="68" spans="1:20" ht="28.5" hidden="1" customHeight="1" thickBot="1" x14ac:dyDescent="0.25">
      <c r="A68" s="457"/>
      <c r="B68" s="459"/>
      <c r="C68" s="441"/>
      <c r="D68" s="441"/>
      <c r="E68" s="441"/>
      <c r="F68" s="441"/>
      <c r="G68" s="441"/>
      <c r="H68" s="444"/>
      <c r="I68" s="448"/>
      <c r="J68" s="188" t="s">
        <v>378</v>
      </c>
      <c r="K68" s="191" t="s">
        <v>2</v>
      </c>
      <c r="L68" s="192" t="s">
        <v>2</v>
      </c>
      <c r="M68" s="441"/>
      <c r="N68" s="446"/>
      <c r="Q68" s="442"/>
      <c r="R68" s="442"/>
      <c r="S68" s="442"/>
      <c r="T68" s="460"/>
    </row>
    <row r="69" spans="1:20" ht="28.5" hidden="1" customHeight="1" x14ac:dyDescent="0.2">
      <c r="A69" s="456">
        <v>33</v>
      </c>
      <c r="B69" s="458" t="str">
        <f>IF(T69="Error",S69,"OK")</f>
        <v>受検機種未選択_ひょう量未設定</v>
      </c>
      <c r="C69" s="440" t="s">
        <v>13</v>
      </c>
      <c r="D69" s="440" t="s">
        <v>2</v>
      </c>
      <c r="E69" s="440"/>
      <c r="F69" s="440" t="s">
        <v>2</v>
      </c>
      <c r="G69" s="440"/>
      <c r="H69" s="443" t="s">
        <v>2</v>
      </c>
      <c r="I69" s="447" t="s">
        <v>369</v>
      </c>
      <c r="J69" s="187" t="s">
        <v>92</v>
      </c>
      <c r="K69" s="189" t="s">
        <v>2</v>
      </c>
      <c r="L69" s="190" t="s">
        <v>2</v>
      </c>
      <c r="M69" s="440" t="s">
        <v>13</v>
      </c>
      <c r="N69" s="445" t="s">
        <v>13</v>
      </c>
      <c r="Q69" s="442" t="str" cm="1">
        <f t="array" ref="Q69">_xlfn.IFS(C69="自動重量選別機","DACS",C69="計量値付け機","FDP",C69="質量ﾗﾍﾞﾙ貼付機","ﾗﾍﾞﾙ貼付機",C69="選択要","受検機種未選択",TRUE,"Error")</f>
        <v>受検機種未選択</v>
      </c>
      <c r="R69" s="442" t="str" cm="1">
        <f t="array" ref="R69">IF(H69="必須","ひょう量未設定",_xlfn.IFS(H69&lt;=600,"下",H69&gt;600,"超",TRUE,"Error"))</f>
        <v>ひょう量未設定</v>
      </c>
      <c r="S69" s="442" t="str">
        <f>Q69&amp;"_"&amp;R69</f>
        <v>受検機種未選択_ひょう量未設定</v>
      </c>
      <c r="T69" s="460" t="str" cm="1">
        <f t="array" ref="T69">_xlfn.IFS(S69="DACS_下",51000,S69="DACS_超",57000,S69="FDP_下",40000,S69="FDP_超",45000,S69="ﾗﾍﾞﾙ貼付機_下",40000,S69="ﾗﾍﾞﾙ貼付機_超",45000,TRUE,"Error")</f>
        <v>Error</v>
      </c>
    </row>
    <row r="70" spans="1:20" ht="28.5" hidden="1" customHeight="1" thickBot="1" x14ac:dyDescent="0.25">
      <c r="A70" s="457"/>
      <c r="B70" s="459"/>
      <c r="C70" s="441"/>
      <c r="D70" s="441"/>
      <c r="E70" s="441"/>
      <c r="F70" s="441"/>
      <c r="G70" s="441"/>
      <c r="H70" s="444"/>
      <c r="I70" s="448"/>
      <c r="J70" s="188" t="s">
        <v>378</v>
      </c>
      <c r="K70" s="191" t="s">
        <v>2</v>
      </c>
      <c r="L70" s="192" t="s">
        <v>2</v>
      </c>
      <c r="M70" s="441"/>
      <c r="N70" s="446"/>
      <c r="Q70" s="442"/>
      <c r="R70" s="442"/>
      <c r="S70" s="442"/>
      <c r="T70" s="460"/>
    </row>
    <row r="71" spans="1:20" ht="28.5" hidden="1" customHeight="1" x14ac:dyDescent="0.2">
      <c r="A71" s="456">
        <v>34</v>
      </c>
      <c r="B71" s="458" t="str">
        <f>IF(T71="Error",S71,"OK")</f>
        <v>受検機種未選択_ひょう量未設定</v>
      </c>
      <c r="C71" s="440" t="s">
        <v>13</v>
      </c>
      <c r="D71" s="440" t="s">
        <v>2</v>
      </c>
      <c r="E71" s="440"/>
      <c r="F71" s="440" t="s">
        <v>2</v>
      </c>
      <c r="G71" s="440"/>
      <c r="H71" s="443" t="s">
        <v>2</v>
      </c>
      <c r="I71" s="447" t="s">
        <v>369</v>
      </c>
      <c r="J71" s="187" t="s">
        <v>92</v>
      </c>
      <c r="K71" s="189" t="s">
        <v>2</v>
      </c>
      <c r="L71" s="190" t="s">
        <v>2</v>
      </c>
      <c r="M71" s="440" t="s">
        <v>13</v>
      </c>
      <c r="N71" s="445" t="s">
        <v>13</v>
      </c>
      <c r="Q71" s="442" t="str" cm="1">
        <f t="array" ref="Q71">_xlfn.IFS(C71="自動重量選別機","DACS",C71="計量値付け機","FDP",C71="質量ﾗﾍﾞﾙ貼付機","ﾗﾍﾞﾙ貼付機",C71="選択要","受検機種未選択",TRUE,"Error")</f>
        <v>受検機種未選択</v>
      </c>
      <c r="R71" s="442" t="str" cm="1">
        <f t="array" ref="R71">IF(H71="必須","ひょう量未設定",_xlfn.IFS(H71&lt;=600,"下",H71&gt;600,"超",TRUE,"Error"))</f>
        <v>ひょう量未設定</v>
      </c>
      <c r="S71" s="442" t="str">
        <f>Q71&amp;"_"&amp;R71</f>
        <v>受検機種未選択_ひょう量未設定</v>
      </c>
      <c r="T71" s="460" t="str" cm="1">
        <f t="array" ref="T71">_xlfn.IFS(S71="DACS_下",51000,S71="DACS_超",57000,S71="FDP_下",40000,S71="FDP_超",45000,S71="ﾗﾍﾞﾙ貼付機_下",40000,S71="ﾗﾍﾞﾙ貼付機_超",45000,TRUE,"Error")</f>
        <v>Error</v>
      </c>
    </row>
    <row r="72" spans="1:20" ht="28.5" hidden="1" customHeight="1" thickBot="1" x14ac:dyDescent="0.25">
      <c r="A72" s="457"/>
      <c r="B72" s="459"/>
      <c r="C72" s="441"/>
      <c r="D72" s="441"/>
      <c r="E72" s="441"/>
      <c r="F72" s="441"/>
      <c r="G72" s="441"/>
      <c r="H72" s="444"/>
      <c r="I72" s="448"/>
      <c r="J72" s="188" t="s">
        <v>378</v>
      </c>
      <c r="K72" s="191" t="s">
        <v>2</v>
      </c>
      <c r="L72" s="192" t="s">
        <v>2</v>
      </c>
      <c r="M72" s="441"/>
      <c r="N72" s="446"/>
      <c r="Q72" s="442"/>
      <c r="R72" s="442"/>
      <c r="S72" s="442"/>
      <c r="T72" s="460"/>
    </row>
    <row r="73" spans="1:20" ht="28.5" hidden="1" customHeight="1" x14ac:dyDescent="0.2">
      <c r="A73" s="456">
        <v>35</v>
      </c>
      <c r="B73" s="458" t="str">
        <f>IF(T73="Error",S73,"OK")</f>
        <v>受検機種未選択_ひょう量未設定</v>
      </c>
      <c r="C73" s="440" t="s">
        <v>13</v>
      </c>
      <c r="D73" s="440" t="s">
        <v>2</v>
      </c>
      <c r="E73" s="440"/>
      <c r="F73" s="440" t="s">
        <v>2</v>
      </c>
      <c r="G73" s="440"/>
      <c r="H73" s="443" t="s">
        <v>2</v>
      </c>
      <c r="I73" s="447" t="s">
        <v>369</v>
      </c>
      <c r="J73" s="187" t="s">
        <v>92</v>
      </c>
      <c r="K73" s="189" t="s">
        <v>2</v>
      </c>
      <c r="L73" s="190" t="s">
        <v>2</v>
      </c>
      <c r="M73" s="440" t="s">
        <v>13</v>
      </c>
      <c r="N73" s="445" t="s">
        <v>13</v>
      </c>
      <c r="Q73" s="442" t="str" cm="1">
        <f t="array" ref="Q73">_xlfn.IFS(C73="自動重量選別機","DACS",C73="計量値付け機","FDP",C73="質量ﾗﾍﾞﾙ貼付機","ﾗﾍﾞﾙ貼付機",C73="選択要","受検機種未選択",TRUE,"Error")</f>
        <v>受検機種未選択</v>
      </c>
      <c r="R73" s="442" t="str" cm="1">
        <f t="array" ref="R73">IF(H73="必須","ひょう量未設定",_xlfn.IFS(H73&lt;=600,"下",H73&gt;600,"超",TRUE,"Error"))</f>
        <v>ひょう量未設定</v>
      </c>
      <c r="S73" s="442" t="str">
        <f>Q73&amp;"_"&amp;R73</f>
        <v>受検機種未選択_ひょう量未設定</v>
      </c>
      <c r="T73" s="460" t="str" cm="1">
        <f t="array" ref="T73">_xlfn.IFS(S73="DACS_下",51000,S73="DACS_超",57000,S73="FDP_下",40000,S73="FDP_超",45000,S73="ﾗﾍﾞﾙ貼付機_下",40000,S73="ﾗﾍﾞﾙ貼付機_超",45000,TRUE,"Error")</f>
        <v>Error</v>
      </c>
    </row>
    <row r="74" spans="1:20" ht="28.5" hidden="1" customHeight="1" thickBot="1" x14ac:dyDescent="0.25">
      <c r="A74" s="457"/>
      <c r="B74" s="459"/>
      <c r="C74" s="441"/>
      <c r="D74" s="441"/>
      <c r="E74" s="441"/>
      <c r="F74" s="441"/>
      <c r="G74" s="441"/>
      <c r="H74" s="444"/>
      <c r="I74" s="448"/>
      <c r="J74" s="188" t="s">
        <v>378</v>
      </c>
      <c r="K74" s="191" t="s">
        <v>2</v>
      </c>
      <c r="L74" s="192" t="s">
        <v>2</v>
      </c>
      <c r="M74" s="441"/>
      <c r="N74" s="446"/>
      <c r="Q74" s="442"/>
      <c r="R74" s="442"/>
      <c r="S74" s="442"/>
      <c r="T74" s="460"/>
    </row>
    <row r="75" spans="1:20" ht="28.5" hidden="1" customHeight="1" x14ac:dyDescent="0.2">
      <c r="A75" s="456">
        <v>36</v>
      </c>
      <c r="B75" s="458" t="str">
        <f>IF(T75="Error",S75,"OK")</f>
        <v>受検機種未選択_ひょう量未設定</v>
      </c>
      <c r="C75" s="440" t="s">
        <v>13</v>
      </c>
      <c r="D75" s="440" t="s">
        <v>2</v>
      </c>
      <c r="E75" s="440"/>
      <c r="F75" s="440" t="s">
        <v>2</v>
      </c>
      <c r="G75" s="440"/>
      <c r="H75" s="443" t="s">
        <v>2</v>
      </c>
      <c r="I75" s="447" t="s">
        <v>369</v>
      </c>
      <c r="J75" s="187" t="s">
        <v>92</v>
      </c>
      <c r="K75" s="189" t="s">
        <v>2</v>
      </c>
      <c r="L75" s="190" t="s">
        <v>2</v>
      </c>
      <c r="M75" s="440" t="s">
        <v>13</v>
      </c>
      <c r="N75" s="445" t="s">
        <v>13</v>
      </c>
      <c r="Q75" s="442" t="str" cm="1">
        <f t="array" ref="Q75">_xlfn.IFS(C75="自動重量選別機","DACS",C75="計量値付け機","FDP",C75="質量ﾗﾍﾞﾙ貼付機","ﾗﾍﾞﾙ貼付機",C75="選択要","受検機種未選択",TRUE,"Error")</f>
        <v>受検機種未選択</v>
      </c>
      <c r="R75" s="442" t="str" cm="1">
        <f t="array" ref="R75">IF(H75="必須","ひょう量未設定",_xlfn.IFS(H75&lt;=600,"下",H75&gt;600,"超",TRUE,"Error"))</f>
        <v>ひょう量未設定</v>
      </c>
      <c r="S75" s="442" t="str">
        <f>Q75&amp;"_"&amp;R75</f>
        <v>受検機種未選択_ひょう量未設定</v>
      </c>
      <c r="T75" s="460" t="str" cm="1">
        <f t="array" ref="T75">_xlfn.IFS(S75="DACS_下",51000,S75="DACS_超",57000,S75="FDP_下",40000,S75="FDP_超",45000,S75="ﾗﾍﾞﾙ貼付機_下",40000,S75="ﾗﾍﾞﾙ貼付機_超",45000,TRUE,"Error")</f>
        <v>Error</v>
      </c>
    </row>
    <row r="76" spans="1:20" ht="28.5" hidden="1" customHeight="1" thickBot="1" x14ac:dyDescent="0.25">
      <c r="A76" s="457"/>
      <c r="B76" s="459"/>
      <c r="C76" s="441"/>
      <c r="D76" s="441"/>
      <c r="E76" s="441"/>
      <c r="F76" s="441"/>
      <c r="G76" s="441"/>
      <c r="H76" s="444"/>
      <c r="I76" s="448"/>
      <c r="J76" s="188" t="s">
        <v>378</v>
      </c>
      <c r="K76" s="191" t="s">
        <v>2</v>
      </c>
      <c r="L76" s="192" t="s">
        <v>2</v>
      </c>
      <c r="M76" s="441"/>
      <c r="N76" s="446"/>
      <c r="Q76" s="442"/>
      <c r="R76" s="442"/>
      <c r="S76" s="442"/>
      <c r="T76" s="460"/>
    </row>
    <row r="77" spans="1:20" ht="28.5" hidden="1" customHeight="1" x14ac:dyDescent="0.2">
      <c r="A77" s="456">
        <v>37</v>
      </c>
      <c r="B77" s="458" t="str">
        <f>IF(T77="Error",S77,"OK")</f>
        <v>受検機種未選択_ひょう量未設定</v>
      </c>
      <c r="C77" s="440" t="s">
        <v>13</v>
      </c>
      <c r="D77" s="440" t="s">
        <v>2</v>
      </c>
      <c r="E77" s="440"/>
      <c r="F77" s="440" t="s">
        <v>2</v>
      </c>
      <c r="G77" s="440"/>
      <c r="H77" s="443" t="s">
        <v>2</v>
      </c>
      <c r="I77" s="447" t="s">
        <v>369</v>
      </c>
      <c r="J77" s="187" t="s">
        <v>92</v>
      </c>
      <c r="K77" s="189" t="s">
        <v>2</v>
      </c>
      <c r="L77" s="190" t="s">
        <v>2</v>
      </c>
      <c r="M77" s="440" t="s">
        <v>13</v>
      </c>
      <c r="N77" s="445" t="s">
        <v>13</v>
      </c>
      <c r="Q77" s="442" t="str" cm="1">
        <f t="array" ref="Q77">_xlfn.IFS(C77="自動重量選別機","DACS",C77="計量値付け機","FDP",C77="質量ﾗﾍﾞﾙ貼付機","ﾗﾍﾞﾙ貼付機",C77="選択要","受検機種未選択",TRUE,"Error")</f>
        <v>受検機種未選択</v>
      </c>
      <c r="R77" s="442" t="str" cm="1">
        <f t="array" ref="R77">IF(H77="必須","ひょう量未設定",_xlfn.IFS(H77&lt;=600,"下",H77&gt;600,"超",TRUE,"Error"))</f>
        <v>ひょう量未設定</v>
      </c>
      <c r="S77" s="442" t="str">
        <f>Q77&amp;"_"&amp;R77</f>
        <v>受検機種未選択_ひょう量未設定</v>
      </c>
      <c r="T77" s="460" t="str" cm="1">
        <f t="array" ref="T77">_xlfn.IFS(S77="DACS_下",51000,S77="DACS_超",57000,S77="FDP_下",40000,S77="FDP_超",45000,S77="ﾗﾍﾞﾙ貼付機_下",40000,S77="ﾗﾍﾞﾙ貼付機_超",45000,TRUE,"Error")</f>
        <v>Error</v>
      </c>
    </row>
    <row r="78" spans="1:20" ht="28.5" hidden="1" customHeight="1" thickBot="1" x14ac:dyDescent="0.25">
      <c r="A78" s="457"/>
      <c r="B78" s="459"/>
      <c r="C78" s="441"/>
      <c r="D78" s="441"/>
      <c r="E78" s="441"/>
      <c r="F78" s="441"/>
      <c r="G78" s="441"/>
      <c r="H78" s="444"/>
      <c r="I78" s="448"/>
      <c r="J78" s="188" t="s">
        <v>378</v>
      </c>
      <c r="K78" s="191" t="s">
        <v>2</v>
      </c>
      <c r="L78" s="192" t="s">
        <v>2</v>
      </c>
      <c r="M78" s="441"/>
      <c r="N78" s="446"/>
      <c r="Q78" s="442"/>
      <c r="R78" s="442"/>
      <c r="S78" s="442"/>
      <c r="T78" s="460"/>
    </row>
    <row r="79" spans="1:20" ht="28.5" hidden="1" customHeight="1" x14ac:dyDescent="0.2">
      <c r="A79" s="456">
        <v>38</v>
      </c>
      <c r="B79" s="458" t="str">
        <f>IF(T79="Error",S79,"OK")</f>
        <v>受検機種未選択_ひょう量未設定</v>
      </c>
      <c r="C79" s="440" t="s">
        <v>13</v>
      </c>
      <c r="D79" s="440" t="s">
        <v>2</v>
      </c>
      <c r="E79" s="440"/>
      <c r="F79" s="440" t="s">
        <v>2</v>
      </c>
      <c r="G79" s="440"/>
      <c r="H79" s="443" t="s">
        <v>2</v>
      </c>
      <c r="I79" s="447" t="s">
        <v>369</v>
      </c>
      <c r="J79" s="187" t="s">
        <v>92</v>
      </c>
      <c r="K79" s="189" t="s">
        <v>2</v>
      </c>
      <c r="L79" s="190" t="s">
        <v>2</v>
      </c>
      <c r="M79" s="440" t="s">
        <v>13</v>
      </c>
      <c r="N79" s="445" t="s">
        <v>13</v>
      </c>
      <c r="Q79" s="442" t="str" cm="1">
        <f t="array" ref="Q79">_xlfn.IFS(C79="自動重量選別機","DACS",C79="計量値付け機","FDP",C79="質量ﾗﾍﾞﾙ貼付機","ﾗﾍﾞﾙ貼付機",C79="選択要","受検機種未選択",TRUE,"Error")</f>
        <v>受検機種未選択</v>
      </c>
      <c r="R79" s="442" t="str" cm="1">
        <f t="array" ref="R79">IF(H79="必須","ひょう量未設定",_xlfn.IFS(H79&lt;=600,"下",H79&gt;600,"超",TRUE,"Error"))</f>
        <v>ひょう量未設定</v>
      </c>
      <c r="S79" s="442" t="str">
        <f>Q79&amp;"_"&amp;R79</f>
        <v>受検機種未選択_ひょう量未設定</v>
      </c>
      <c r="T79" s="460" t="str" cm="1">
        <f t="array" ref="T79">_xlfn.IFS(S79="DACS_下",51000,S79="DACS_超",57000,S79="FDP_下",40000,S79="FDP_超",45000,S79="ﾗﾍﾞﾙ貼付機_下",40000,S79="ﾗﾍﾞﾙ貼付機_超",45000,TRUE,"Error")</f>
        <v>Error</v>
      </c>
    </row>
    <row r="80" spans="1:20" ht="28.5" hidden="1" customHeight="1" thickBot="1" x14ac:dyDescent="0.25">
      <c r="A80" s="457"/>
      <c r="B80" s="459"/>
      <c r="C80" s="441"/>
      <c r="D80" s="441"/>
      <c r="E80" s="441"/>
      <c r="F80" s="441"/>
      <c r="G80" s="441"/>
      <c r="H80" s="444"/>
      <c r="I80" s="448"/>
      <c r="J80" s="188" t="s">
        <v>378</v>
      </c>
      <c r="K80" s="191" t="s">
        <v>2</v>
      </c>
      <c r="L80" s="192" t="s">
        <v>2</v>
      </c>
      <c r="M80" s="441"/>
      <c r="N80" s="446"/>
      <c r="Q80" s="442"/>
      <c r="R80" s="442"/>
      <c r="S80" s="442"/>
      <c r="T80" s="460"/>
    </row>
    <row r="81" spans="1:22" ht="28.5" hidden="1" customHeight="1" x14ac:dyDescent="0.2">
      <c r="A81" s="456">
        <v>39</v>
      </c>
      <c r="B81" s="458" t="str">
        <f>IF(T81="Error",S81,"OK")</f>
        <v>受検機種未選択_ひょう量未設定</v>
      </c>
      <c r="C81" s="440" t="s">
        <v>13</v>
      </c>
      <c r="D81" s="440" t="s">
        <v>2</v>
      </c>
      <c r="E81" s="440"/>
      <c r="F81" s="440" t="s">
        <v>2</v>
      </c>
      <c r="G81" s="440"/>
      <c r="H81" s="443" t="s">
        <v>2</v>
      </c>
      <c r="I81" s="447" t="s">
        <v>369</v>
      </c>
      <c r="J81" s="187" t="s">
        <v>92</v>
      </c>
      <c r="K81" s="189" t="s">
        <v>2</v>
      </c>
      <c r="L81" s="190" t="s">
        <v>2</v>
      </c>
      <c r="M81" s="440" t="s">
        <v>13</v>
      </c>
      <c r="N81" s="445" t="s">
        <v>13</v>
      </c>
      <c r="Q81" s="442" t="str" cm="1">
        <f t="array" ref="Q81">_xlfn.IFS(C81="自動重量選別機","DACS",C81="計量値付け機","FDP",C81="質量ﾗﾍﾞﾙ貼付機","ﾗﾍﾞﾙ貼付機",C81="選択要","受検機種未選択",TRUE,"Error")</f>
        <v>受検機種未選択</v>
      </c>
      <c r="R81" s="442" t="str" cm="1">
        <f t="array" ref="R81">IF(H81="必須","ひょう量未設定",_xlfn.IFS(H81&lt;=600,"下",H81&gt;600,"超",TRUE,"Error"))</f>
        <v>ひょう量未設定</v>
      </c>
      <c r="S81" s="442" t="str">
        <f>Q81&amp;"_"&amp;R81</f>
        <v>受検機種未選択_ひょう量未設定</v>
      </c>
      <c r="T81" s="460" t="str" cm="1">
        <f t="array" ref="T81">_xlfn.IFS(S81="DACS_下",51000,S81="DACS_超",57000,S81="FDP_下",40000,S81="FDP_超",45000,S81="ﾗﾍﾞﾙ貼付機_下",40000,S81="ﾗﾍﾞﾙ貼付機_超",45000,TRUE,"Error")</f>
        <v>Error</v>
      </c>
    </row>
    <row r="82" spans="1:22" ht="28.5" hidden="1" customHeight="1" thickBot="1" x14ac:dyDescent="0.25">
      <c r="A82" s="457"/>
      <c r="B82" s="459"/>
      <c r="C82" s="441"/>
      <c r="D82" s="441"/>
      <c r="E82" s="441"/>
      <c r="F82" s="441"/>
      <c r="G82" s="441"/>
      <c r="H82" s="444"/>
      <c r="I82" s="448"/>
      <c r="J82" s="188" t="s">
        <v>378</v>
      </c>
      <c r="K82" s="191" t="s">
        <v>2</v>
      </c>
      <c r="L82" s="192" t="s">
        <v>2</v>
      </c>
      <c r="M82" s="441"/>
      <c r="N82" s="446"/>
      <c r="Q82" s="442"/>
      <c r="R82" s="442"/>
      <c r="S82" s="442"/>
      <c r="T82" s="460"/>
    </row>
    <row r="83" spans="1:22" ht="28.5" hidden="1" customHeight="1" x14ac:dyDescent="0.2">
      <c r="A83" s="456">
        <v>40</v>
      </c>
      <c r="B83" s="458" t="str">
        <f>IF(T83="Error",S83,"OK")</f>
        <v>受検機種未選択_ひょう量未設定</v>
      </c>
      <c r="C83" s="440" t="s">
        <v>13</v>
      </c>
      <c r="D83" s="440" t="s">
        <v>2</v>
      </c>
      <c r="E83" s="440"/>
      <c r="F83" s="440" t="s">
        <v>2</v>
      </c>
      <c r="G83" s="440"/>
      <c r="H83" s="443" t="s">
        <v>2</v>
      </c>
      <c r="I83" s="447" t="s">
        <v>369</v>
      </c>
      <c r="J83" s="187" t="s">
        <v>92</v>
      </c>
      <c r="K83" s="189" t="s">
        <v>2</v>
      </c>
      <c r="L83" s="190" t="s">
        <v>2</v>
      </c>
      <c r="M83" s="440" t="s">
        <v>13</v>
      </c>
      <c r="N83" s="445" t="s">
        <v>13</v>
      </c>
      <c r="Q83" s="442" t="str" cm="1">
        <f t="array" ref="Q83">_xlfn.IFS(C83="自動重量選別機","DACS",C83="計量値付け機","FDP",C83="質量ﾗﾍﾞﾙ貼付機","ﾗﾍﾞﾙ貼付機",C83="選択要","受検機種未選択",TRUE,"Error")</f>
        <v>受検機種未選択</v>
      </c>
      <c r="R83" s="442" t="str" cm="1">
        <f t="array" ref="R83">IF(H83="必須","ひょう量未設定",_xlfn.IFS(H83&lt;=600,"下",H83&gt;600,"超",TRUE,"Error"))</f>
        <v>ひょう量未設定</v>
      </c>
      <c r="S83" s="442" t="str">
        <f>Q83&amp;"_"&amp;R83</f>
        <v>受検機種未選択_ひょう量未設定</v>
      </c>
      <c r="T83" s="460" t="str" cm="1">
        <f t="array" ref="T83">_xlfn.IFS(S83="DACS_下",51000,S83="DACS_超",57000,S83="FDP_下",40000,S83="FDP_超",45000,S83="ﾗﾍﾞﾙ貼付機_下",40000,S83="ﾗﾍﾞﾙ貼付機_超",45000,TRUE,"Error")</f>
        <v>Error</v>
      </c>
    </row>
    <row r="84" spans="1:22" ht="28.5" hidden="1" customHeight="1" thickBot="1" x14ac:dyDescent="0.25">
      <c r="A84" s="457"/>
      <c r="B84" s="459"/>
      <c r="C84" s="441"/>
      <c r="D84" s="441"/>
      <c r="E84" s="441"/>
      <c r="F84" s="441"/>
      <c r="G84" s="441"/>
      <c r="H84" s="444"/>
      <c r="I84" s="448"/>
      <c r="J84" s="188" t="s">
        <v>378</v>
      </c>
      <c r="K84" s="191" t="s">
        <v>2</v>
      </c>
      <c r="L84" s="192" t="s">
        <v>2</v>
      </c>
      <c r="M84" s="441"/>
      <c r="N84" s="446"/>
      <c r="Q84" s="442"/>
      <c r="R84" s="442"/>
      <c r="S84" s="442"/>
      <c r="T84" s="460"/>
    </row>
    <row r="85" spans="1:22" ht="33.5" customHeight="1" thickBot="1" x14ac:dyDescent="0.25">
      <c r="A85" s="426" t="s">
        <v>89</v>
      </c>
      <c r="B85" s="428" t="s">
        <v>388</v>
      </c>
      <c r="C85" s="430" t="s">
        <v>381</v>
      </c>
      <c r="D85" s="430" t="s">
        <v>17</v>
      </c>
      <c r="E85" s="432" t="s">
        <v>452</v>
      </c>
      <c r="F85" s="430" t="s">
        <v>454</v>
      </c>
      <c r="G85" s="432" t="s">
        <v>469</v>
      </c>
      <c r="H85" s="435" t="s">
        <v>286</v>
      </c>
      <c r="I85" s="436" t="s">
        <v>387</v>
      </c>
      <c r="J85" s="421" t="s">
        <v>403</v>
      </c>
      <c r="K85" s="422"/>
      <c r="L85" s="186" t="s">
        <v>404</v>
      </c>
      <c r="M85" s="451" t="s">
        <v>379</v>
      </c>
      <c r="N85" s="419" t="s">
        <v>380</v>
      </c>
      <c r="Q85" s="238"/>
      <c r="R85" s="238"/>
      <c r="S85" s="234" t="s">
        <v>389</v>
      </c>
      <c r="T85" s="239">
        <f>SUM(T5:T84)</f>
        <v>0</v>
      </c>
    </row>
    <row r="86" spans="1:22" ht="30" customHeight="1" thickBot="1" x14ac:dyDescent="0.25">
      <c r="A86" s="427"/>
      <c r="B86" s="429"/>
      <c r="C86" s="431"/>
      <c r="D86" s="431"/>
      <c r="E86" s="433"/>
      <c r="F86" s="431"/>
      <c r="G86" s="434"/>
      <c r="H86" s="421"/>
      <c r="I86" s="422"/>
      <c r="J86" s="423" t="s">
        <v>145</v>
      </c>
      <c r="K86" s="424"/>
      <c r="L86" s="425"/>
      <c r="M86" s="452"/>
      <c r="N86" s="420"/>
      <c r="S86" s="240"/>
      <c r="T86" s="241"/>
    </row>
    <row r="87" spans="1:22" x14ac:dyDescent="0.2">
      <c r="S87" s="240"/>
      <c r="T87" s="241"/>
    </row>
    <row r="88" spans="1:22" x14ac:dyDescent="0.2">
      <c r="G88" s="249" t="s">
        <v>499</v>
      </c>
      <c r="H88" s="418">
        <f>MIN(H5:H84)</f>
        <v>0</v>
      </c>
      <c r="I88" s="418"/>
      <c r="K88" s="30" t="s">
        <v>497</v>
      </c>
      <c r="L88" s="297">
        <f>MIN(L5:L84)</f>
        <v>0</v>
      </c>
      <c r="Q88" s="449" t="s">
        <v>390</v>
      </c>
      <c r="R88" s="449"/>
      <c r="S88" s="242" t="s">
        <v>115</v>
      </c>
      <c r="T88" s="242" t="s">
        <v>391</v>
      </c>
      <c r="U88" s="243" t="s">
        <v>392</v>
      </c>
    </row>
    <row r="89" spans="1:22" x14ac:dyDescent="0.2">
      <c r="G89" s="249" t="s">
        <v>500</v>
      </c>
      <c r="H89" s="418">
        <f>MAX(H5:H84)</f>
        <v>0</v>
      </c>
      <c r="I89" s="418"/>
      <c r="K89" s="296" t="s">
        <v>498</v>
      </c>
      <c r="L89" s="297">
        <f>MAX(L5:L84)</f>
        <v>0</v>
      </c>
      <c r="Q89" s="450" t="s">
        <v>395</v>
      </c>
      <c r="R89" s="450"/>
      <c r="S89" s="244">
        <f>COUNTIF(S5:S84,"DACS_下")</f>
        <v>0</v>
      </c>
      <c r="T89" s="245">
        <v>51000</v>
      </c>
      <c r="U89" s="245">
        <f>S89*T89</f>
        <v>0</v>
      </c>
    </row>
    <row r="90" spans="1:22" x14ac:dyDescent="0.2">
      <c r="B90" s="453"/>
      <c r="C90" s="453"/>
      <c r="D90" s="33"/>
      <c r="E90" s="33"/>
      <c r="F90" s="171"/>
      <c r="G90" s="33"/>
      <c r="Q90" s="437" t="s">
        <v>396</v>
      </c>
      <c r="R90" s="437"/>
      <c r="S90" s="244">
        <f>COUNTIF(S5:S84,"DACS_超")</f>
        <v>0</v>
      </c>
      <c r="T90" s="245">
        <v>57000</v>
      </c>
      <c r="U90" s="245">
        <f t="shared" ref="U90:U94" si="0">S90*T90</f>
        <v>0</v>
      </c>
    </row>
    <row r="91" spans="1:22" x14ac:dyDescent="0.2">
      <c r="B91" s="455"/>
      <c r="C91" s="455"/>
      <c r="D91" s="172"/>
      <c r="E91" s="173"/>
      <c r="F91" s="173"/>
      <c r="H91" s="44"/>
      <c r="I91" s="44"/>
      <c r="J91" s="44"/>
      <c r="M91" s="33"/>
      <c r="N91" s="44"/>
      <c r="Q91" s="437" t="s">
        <v>459</v>
      </c>
      <c r="R91" s="437"/>
      <c r="S91" s="244">
        <f>COUNTIF(S5:S84,"FDP_下")</f>
        <v>0</v>
      </c>
      <c r="T91" s="245">
        <v>40000</v>
      </c>
      <c r="U91" s="245">
        <f t="shared" si="0"/>
        <v>0</v>
      </c>
    </row>
    <row r="92" spans="1:22" x14ac:dyDescent="0.2">
      <c r="B92" s="454"/>
      <c r="C92" s="454"/>
      <c r="D92" s="172"/>
      <c r="E92" s="173"/>
      <c r="F92" s="173"/>
      <c r="H92" s="44"/>
      <c r="I92" s="44"/>
      <c r="J92" s="44"/>
      <c r="Q92" s="437" t="s">
        <v>460</v>
      </c>
      <c r="R92" s="437"/>
      <c r="S92" s="244">
        <f>COUNTIF(S5:S84,"FDP_超")</f>
        <v>0</v>
      </c>
      <c r="T92" s="245">
        <v>45000</v>
      </c>
      <c r="U92" s="245">
        <f t="shared" si="0"/>
        <v>0</v>
      </c>
    </row>
    <row r="93" spans="1:22" x14ac:dyDescent="0.2">
      <c r="B93" s="335"/>
      <c r="C93" s="335"/>
      <c r="D93" s="172"/>
      <c r="E93" s="173"/>
      <c r="F93" s="173"/>
      <c r="H93" s="44"/>
      <c r="I93" s="44"/>
      <c r="J93" s="44"/>
      <c r="Q93" s="473" t="s">
        <v>521</v>
      </c>
      <c r="R93" s="474"/>
      <c r="S93" s="244">
        <f>COUNTIF(S5:S84,"ﾗﾍﾞﾙ貼付機_下")</f>
        <v>0</v>
      </c>
      <c r="T93" s="245">
        <v>40000</v>
      </c>
      <c r="U93" s="245">
        <f t="shared" si="0"/>
        <v>0</v>
      </c>
    </row>
    <row r="94" spans="1:22" x14ac:dyDescent="0.2">
      <c r="B94" s="335"/>
      <c r="C94" s="335"/>
      <c r="D94" s="172"/>
      <c r="E94" s="173"/>
      <c r="F94" s="173"/>
      <c r="H94" s="44"/>
      <c r="I94" s="44"/>
      <c r="J94" s="44"/>
      <c r="Q94" s="473" t="s">
        <v>522</v>
      </c>
      <c r="R94" s="474"/>
      <c r="S94" s="244">
        <f>COUNTIF(S5:S84,"ﾗﾍﾞﾙ貼付機_超")</f>
        <v>0</v>
      </c>
      <c r="T94" s="245">
        <v>45000</v>
      </c>
      <c r="U94" s="245">
        <f t="shared" si="0"/>
        <v>0</v>
      </c>
    </row>
    <row r="95" spans="1:22" x14ac:dyDescent="0.2">
      <c r="B95" s="454"/>
      <c r="C95" s="454"/>
      <c r="D95" s="172"/>
      <c r="E95" s="173"/>
      <c r="F95" s="173"/>
      <c r="H95" s="44"/>
      <c r="I95" s="44"/>
      <c r="J95" s="44"/>
      <c r="Q95" s="438" t="s">
        <v>118</v>
      </c>
      <c r="R95" s="439"/>
      <c r="S95" s="246">
        <f>SUM(S89:S94)</f>
        <v>0</v>
      </c>
      <c r="T95" s="247"/>
      <c r="U95" s="343">
        <f>SUM(U89:U94)</f>
        <v>0</v>
      </c>
      <c r="V95" s="235" t="s">
        <v>526</v>
      </c>
    </row>
    <row r="96" spans="1:22" x14ac:dyDescent="0.2">
      <c r="B96" s="454"/>
      <c r="C96" s="454"/>
      <c r="D96" s="172"/>
      <c r="E96" s="173"/>
      <c r="F96" s="173"/>
      <c r="H96" s="169"/>
      <c r="I96" s="169"/>
      <c r="J96" s="169"/>
      <c r="T96" s="247"/>
      <c r="U96" s="343">
        <f>U95*1.35</f>
        <v>0</v>
      </c>
      <c r="V96" s="235" t="s">
        <v>527</v>
      </c>
    </row>
    <row r="97" spans="2:10" x14ac:dyDescent="0.2">
      <c r="B97" s="453"/>
      <c r="C97" s="453"/>
      <c r="D97" s="174"/>
      <c r="F97" s="169"/>
      <c r="H97" s="169"/>
      <c r="I97" s="169"/>
      <c r="J97" s="169"/>
    </row>
    <row r="98" spans="2:10" x14ac:dyDescent="0.2">
      <c r="F98" s="39"/>
    </row>
  </sheetData>
  <sheetProtection algorithmName="SHA-512" hashValue="4MeV/YEC5hj2RSZk6JgcBj9KVJBij5QTvwnhg1O7k8OA7KKc0S+UIrDWfmi7Hww7DCABCa5rKFhB/GQgZoTz0g==" saltValue="5Orzn5V6gKb7xb+r4wf6GQ==" spinCount="100000" sheet="1" formatCells="0" formatRows="0"/>
  <mergeCells count="648">
    <mergeCell ref="Q93:R93"/>
    <mergeCell ref="Q94:R94"/>
    <mergeCell ref="R81:R82"/>
    <mergeCell ref="S81:S82"/>
    <mergeCell ref="T81:T82"/>
    <mergeCell ref="A83:A84"/>
    <mergeCell ref="B83:B84"/>
    <mergeCell ref="C83:C84"/>
    <mergeCell ref="D83:D84"/>
    <mergeCell ref="E83:E84"/>
    <mergeCell ref="F83:F84"/>
    <mergeCell ref="G83:G84"/>
    <mergeCell ref="H83:H84"/>
    <mergeCell ref="I83:I84"/>
    <mergeCell ref="M83:M84"/>
    <mergeCell ref="N83:N84"/>
    <mergeCell ref="Q83:Q84"/>
    <mergeCell ref="R83:R84"/>
    <mergeCell ref="S83:S84"/>
    <mergeCell ref="T83:T84"/>
    <mergeCell ref="A81:A82"/>
    <mergeCell ref="B81:B82"/>
    <mergeCell ref="C81:C82"/>
    <mergeCell ref="D81:D82"/>
    <mergeCell ref="E81:E82"/>
    <mergeCell ref="F81:F82"/>
    <mergeCell ref="G81:G82"/>
    <mergeCell ref="H81:H82"/>
    <mergeCell ref="I81:I82"/>
    <mergeCell ref="M77:M78"/>
    <mergeCell ref="N77:N78"/>
    <mergeCell ref="Q77:Q78"/>
    <mergeCell ref="G77:G78"/>
    <mergeCell ref="H77:H78"/>
    <mergeCell ref="I77:I78"/>
    <mergeCell ref="M81:M82"/>
    <mergeCell ref="N81:N82"/>
    <mergeCell ref="Q81:Q82"/>
    <mergeCell ref="R77:R78"/>
    <mergeCell ref="S77:S78"/>
    <mergeCell ref="T77:T78"/>
    <mergeCell ref="A79:A80"/>
    <mergeCell ref="B79:B80"/>
    <mergeCell ref="C79:C80"/>
    <mergeCell ref="D79:D80"/>
    <mergeCell ref="E79:E80"/>
    <mergeCell ref="F79:F80"/>
    <mergeCell ref="G79:G80"/>
    <mergeCell ref="H79:H80"/>
    <mergeCell ref="I79:I80"/>
    <mergeCell ref="M79:M80"/>
    <mergeCell ref="N79:N80"/>
    <mergeCell ref="Q79:Q80"/>
    <mergeCell ref="R79:R80"/>
    <mergeCell ref="S79:S80"/>
    <mergeCell ref="T79:T80"/>
    <mergeCell ref="A77:A78"/>
    <mergeCell ref="B77:B78"/>
    <mergeCell ref="C77:C78"/>
    <mergeCell ref="D77:D78"/>
    <mergeCell ref="E77:E78"/>
    <mergeCell ref="F77:F78"/>
    <mergeCell ref="R73:R74"/>
    <mergeCell ref="S73:S74"/>
    <mergeCell ref="T73:T74"/>
    <mergeCell ref="A75:A76"/>
    <mergeCell ref="B75:B76"/>
    <mergeCell ref="C75:C76"/>
    <mergeCell ref="D75:D76"/>
    <mergeCell ref="E75:E76"/>
    <mergeCell ref="F75:F76"/>
    <mergeCell ref="G75:G76"/>
    <mergeCell ref="H75:H76"/>
    <mergeCell ref="I75:I76"/>
    <mergeCell ref="M75:M76"/>
    <mergeCell ref="N75:N76"/>
    <mergeCell ref="Q75:Q76"/>
    <mergeCell ref="R75:R76"/>
    <mergeCell ref="S75:S76"/>
    <mergeCell ref="T75:T76"/>
    <mergeCell ref="A73:A74"/>
    <mergeCell ref="B73:B74"/>
    <mergeCell ref="C73:C74"/>
    <mergeCell ref="D73:D74"/>
    <mergeCell ref="E73:E74"/>
    <mergeCell ref="F73:F74"/>
    <mergeCell ref="G73:G74"/>
    <mergeCell ref="H73:H74"/>
    <mergeCell ref="I73:I74"/>
    <mergeCell ref="M69:M70"/>
    <mergeCell ref="N69:N70"/>
    <mergeCell ref="Q69:Q70"/>
    <mergeCell ref="G69:G70"/>
    <mergeCell ref="H69:H70"/>
    <mergeCell ref="I69:I70"/>
    <mergeCell ref="M73:M74"/>
    <mergeCell ref="N73:N74"/>
    <mergeCell ref="Q73:Q74"/>
    <mergeCell ref="R69:R70"/>
    <mergeCell ref="S69:S70"/>
    <mergeCell ref="T69:T70"/>
    <mergeCell ref="A71:A72"/>
    <mergeCell ref="B71:B72"/>
    <mergeCell ref="C71:C72"/>
    <mergeCell ref="D71:D72"/>
    <mergeCell ref="E71:E72"/>
    <mergeCell ref="F71:F72"/>
    <mergeCell ref="G71:G72"/>
    <mergeCell ref="H71:H72"/>
    <mergeCell ref="I71:I72"/>
    <mergeCell ref="M71:M72"/>
    <mergeCell ref="N71:N72"/>
    <mergeCell ref="Q71:Q72"/>
    <mergeCell ref="R71:R72"/>
    <mergeCell ref="S71:S72"/>
    <mergeCell ref="T71:T72"/>
    <mergeCell ref="A69:A70"/>
    <mergeCell ref="B69:B70"/>
    <mergeCell ref="C69:C70"/>
    <mergeCell ref="D69:D70"/>
    <mergeCell ref="E69:E70"/>
    <mergeCell ref="F69:F70"/>
    <mergeCell ref="R65:R66"/>
    <mergeCell ref="S65:S66"/>
    <mergeCell ref="T65:T66"/>
    <mergeCell ref="A67:A68"/>
    <mergeCell ref="B67:B68"/>
    <mergeCell ref="C67:C68"/>
    <mergeCell ref="D67:D68"/>
    <mergeCell ref="E67:E68"/>
    <mergeCell ref="F67:F68"/>
    <mergeCell ref="G67:G68"/>
    <mergeCell ref="H67:H68"/>
    <mergeCell ref="I67:I68"/>
    <mergeCell ref="M67:M68"/>
    <mergeCell ref="N67:N68"/>
    <mergeCell ref="Q67:Q68"/>
    <mergeCell ref="R67:R68"/>
    <mergeCell ref="S67:S68"/>
    <mergeCell ref="T67:T68"/>
    <mergeCell ref="A65:A66"/>
    <mergeCell ref="B65:B66"/>
    <mergeCell ref="C65:C66"/>
    <mergeCell ref="D65:D66"/>
    <mergeCell ref="E65:E66"/>
    <mergeCell ref="F65:F66"/>
    <mergeCell ref="G65:G66"/>
    <mergeCell ref="H65:H66"/>
    <mergeCell ref="I65:I66"/>
    <mergeCell ref="M61:M62"/>
    <mergeCell ref="N61:N62"/>
    <mergeCell ref="Q61:Q62"/>
    <mergeCell ref="G61:G62"/>
    <mergeCell ref="H61:H62"/>
    <mergeCell ref="I61:I62"/>
    <mergeCell ref="M65:M66"/>
    <mergeCell ref="N65:N66"/>
    <mergeCell ref="Q65:Q66"/>
    <mergeCell ref="R61:R62"/>
    <mergeCell ref="S61:S62"/>
    <mergeCell ref="T61:T62"/>
    <mergeCell ref="A63:A64"/>
    <mergeCell ref="B63:B64"/>
    <mergeCell ref="C63:C64"/>
    <mergeCell ref="D63:D64"/>
    <mergeCell ref="E63:E64"/>
    <mergeCell ref="F63:F64"/>
    <mergeCell ref="G63:G64"/>
    <mergeCell ref="H63:H64"/>
    <mergeCell ref="I63:I64"/>
    <mergeCell ref="M63:M64"/>
    <mergeCell ref="N63:N64"/>
    <mergeCell ref="Q63:Q64"/>
    <mergeCell ref="R63:R64"/>
    <mergeCell ref="S63:S64"/>
    <mergeCell ref="T63:T64"/>
    <mergeCell ref="A61:A62"/>
    <mergeCell ref="B61:B62"/>
    <mergeCell ref="C61:C62"/>
    <mergeCell ref="D61:D62"/>
    <mergeCell ref="E61:E62"/>
    <mergeCell ref="F61:F62"/>
    <mergeCell ref="R57:R58"/>
    <mergeCell ref="S57:S58"/>
    <mergeCell ref="T57:T58"/>
    <mergeCell ref="A59:A60"/>
    <mergeCell ref="B59:B60"/>
    <mergeCell ref="C59:C60"/>
    <mergeCell ref="D59:D60"/>
    <mergeCell ref="E59:E60"/>
    <mergeCell ref="F59:F60"/>
    <mergeCell ref="G59:G60"/>
    <mergeCell ref="H59:H60"/>
    <mergeCell ref="I59:I60"/>
    <mergeCell ref="M59:M60"/>
    <mergeCell ref="N59:N60"/>
    <mergeCell ref="Q59:Q60"/>
    <mergeCell ref="R59:R60"/>
    <mergeCell ref="S59:S60"/>
    <mergeCell ref="T59:T60"/>
    <mergeCell ref="A57:A58"/>
    <mergeCell ref="B57:B58"/>
    <mergeCell ref="C57:C58"/>
    <mergeCell ref="D57:D58"/>
    <mergeCell ref="E57:E58"/>
    <mergeCell ref="F57:F58"/>
    <mergeCell ref="G57:G58"/>
    <mergeCell ref="H57:H58"/>
    <mergeCell ref="I57:I58"/>
    <mergeCell ref="M53:M54"/>
    <mergeCell ref="N53:N54"/>
    <mergeCell ref="Q53:Q54"/>
    <mergeCell ref="G53:G54"/>
    <mergeCell ref="H53:H54"/>
    <mergeCell ref="I53:I54"/>
    <mergeCell ref="M57:M58"/>
    <mergeCell ref="N57:N58"/>
    <mergeCell ref="Q57:Q58"/>
    <mergeCell ref="R53:R54"/>
    <mergeCell ref="S53:S54"/>
    <mergeCell ref="T53:T54"/>
    <mergeCell ref="A55:A56"/>
    <mergeCell ref="B55:B56"/>
    <mergeCell ref="C55:C56"/>
    <mergeCell ref="D55:D56"/>
    <mergeCell ref="E55:E56"/>
    <mergeCell ref="F55:F56"/>
    <mergeCell ref="G55:G56"/>
    <mergeCell ref="H55:H56"/>
    <mergeCell ref="I55:I56"/>
    <mergeCell ref="M55:M56"/>
    <mergeCell ref="N55:N56"/>
    <mergeCell ref="Q55:Q56"/>
    <mergeCell ref="R55:R56"/>
    <mergeCell ref="S55:S56"/>
    <mergeCell ref="T55:T56"/>
    <mergeCell ref="A53:A54"/>
    <mergeCell ref="B53:B54"/>
    <mergeCell ref="C53:C54"/>
    <mergeCell ref="D53:D54"/>
    <mergeCell ref="E53:E54"/>
    <mergeCell ref="F53:F54"/>
    <mergeCell ref="R49:R50"/>
    <mergeCell ref="S49:S50"/>
    <mergeCell ref="T49:T50"/>
    <mergeCell ref="A51:A52"/>
    <mergeCell ref="B51:B52"/>
    <mergeCell ref="C51:C52"/>
    <mergeCell ref="D51:D52"/>
    <mergeCell ref="E51:E52"/>
    <mergeCell ref="F51:F52"/>
    <mergeCell ref="G51:G52"/>
    <mergeCell ref="H51:H52"/>
    <mergeCell ref="I51:I52"/>
    <mergeCell ref="M51:M52"/>
    <mergeCell ref="N51:N52"/>
    <mergeCell ref="Q51:Q52"/>
    <mergeCell ref="R51:R52"/>
    <mergeCell ref="S51:S52"/>
    <mergeCell ref="T51:T52"/>
    <mergeCell ref="A49:A50"/>
    <mergeCell ref="B49:B50"/>
    <mergeCell ref="C49:C50"/>
    <mergeCell ref="D49:D50"/>
    <mergeCell ref="E49:E50"/>
    <mergeCell ref="F49:F50"/>
    <mergeCell ref="G49:G50"/>
    <mergeCell ref="H49:H50"/>
    <mergeCell ref="I49:I50"/>
    <mergeCell ref="M45:M46"/>
    <mergeCell ref="N45:N46"/>
    <mergeCell ref="Q45:Q46"/>
    <mergeCell ref="G45:G46"/>
    <mergeCell ref="H45:H46"/>
    <mergeCell ref="I45:I46"/>
    <mergeCell ref="M49:M50"/>
    <mergeCell ref="N49:N50"/>
    <mergeCell ref="Q49:Q50"/>
    <mergeCell ref="R45:R46"/>
    <mergeCell ref="S45:S46"/>
    <mergeCell ref="T45:T46"/>
    <mergeCell ref="A47:A48"/>
    <mergeCell ref="B47:B48"/>
    <mergeCell ref="C47:C48"/>
    <mergeCell ref="D47:D48"/>
    <mergeCell ref="E47:E48"/>
    <mergeCell ref="F47:F48"/>
    <mergeCell ref="G47:G48"/>
    <mergeCell ref="H47:H48"/>
    <mergeCell ref="I47:I48"/>
    <mergeCell ref="M47:M48"/>
    <mergeCell ref="N47:N48"/>
    <mergeCell ref="Q47:Q48"/>
    <mergeCell ref="R47:R48"/>
    <mergeCell ref="S47:S48"/>
    <mergeCell ref="T47:T48"/>
    <mergeCell ref="A45:A46"/>
    <mergeCell ref="B45:B46"/>
    <mergeCell ref="C45:C46"/>
    <mergeCell ref="D45:D46"/>
    <mergeCell ref="E45:E46"/>
    <mergeCell ref="F45:F46"/>
    <mergeCell ref="Q2:X2"/>
    <mergeCell ref="Q3:Q4"/>
    <mergeCell ref="R3:R4"/>
    <mergeCell ref="Q5:Q6"/>
    <mergeCell ref="R5:R6"/>
    <mergeCell ref="M3:M4"/>
    <mergeCell ref="N3:N4"/>
    <mergeCell ref="D2:G2"/>
    <mergeCell ref="T3:T4"/>
    <mergeCell ref="S3:S4"/>
    <mergeCell ref="S5:S6"/>
    <mergeCell ref="T5:T6"/>
    <mergeCell ref="J4:K4"/>
    <mergeCell ref="J3:L3"/>
    <mergeCell ref="M5:M6"/>
    <mergeCell ref="N5:N6"/>
    <mergeCell ref="I5:I6"/>
    <mergeCell ref="Q7:Q8"/>
    <mergeCell ref="R7:R8"/>
    <mergeCell ref="R17:R18"/>
    <mergeCell ref="A41:A42"/>
    <mergeCell ref="I31:I32"/>
    <mergeCell ref="A35:A36"/>
    <mergeCell ref="B35:B36"/>
    <mergeCell ref="H27:H28"/>
    <mergeCell ref="H31:H32"/>
    <mergeCell ref="H25:H26"/>
    <mergeCell ref="H17:H18"/>
    <mergeCell ref="I15:I16"/>
    <mergeCell ref="I19:I20"/>
    <mergeCell ref="I21:I22"/>
    <mergeCell ref="A29:A30"/>
    <mergeCell ref="B29:B30"/>
    <mergeCell ref="C29:C30"/>
    <mergeCell ref="D29:D30"/>
    <mergeCell ref="F29:F30"/>
    <mergeCell ref="A25:A26"/>
    <mergeCell ref="B25:B26"/>
    <mergeCell ref="C25:C26"/>
    <mergeCell ref="D25:D26"/>
    <mergeCell ref="F25:F26"/>
    <mergeCell ref="H19:H20"/>
    <mergeCell ref="A17:A18"/>
    <mergeCell ref="B17:B18"/>
    <mergeCell ref="C17:C18"/>
    <mergeCell ref="D17:D18"/>
    <mergeCell ref="F17:F18"/>
    <mergeCell ref="F15:F16"/>
    <mergeCell ref="B95:C95"/>
    <mergeCell ref="B96:C96"/>
    <mergeCell ref="C37:C38"/>
    <mergeCell ref="D37:D38"/>
    <mergeCell ref="F37:F38"/>
    <mergeCell ref="H37:H38"/>
    <mergeCell ref="B90:C90"/>
    <mergeCell ref="A21:A22"/>
    <mergeCell ref="B21:B22"/>
    <mergeCell ref="C21:C22"/>
    <mergeCell ref="D21:D22"/>
    <mergeCell ref="F21:F22"/>
    <mergeCell ref="A23:A24"/>
    <mergeCell ref="B23:B24"/>
    <mergeCell ref="C23:C24"/>
    <mergeCell ref="D23:D24"/>
    <mergeCell ref="A33:A34"/>
    <mergeCell ref="A11:A12"/>
    <mergeCell ref="B11:B12"/>
    <mergeCell ref="C11:C12"/>
    <mergeCell ref="D11:D12"/>
    <mergeCell ref="F11:F12"/>
    <mergeCell ref="A19:A20"/>
    <mergeCell ref="B19:B20"/>
    <mergeCell ref="C19:C20"/>
    <mergeCell ref="D19:D20"/>
    <mergeCell ref="F19:F20"/>
    <mergeCell ref="A13:A14"/>
    <mergeCell ref="B13:B14"/>
    <mergeCell ref="C13:C14"/>
    <mergeCell ref="D13:D14"/>
    <mergeCell ref="A15:A16"/>
    <mergeCell ref="B15:B16"/>
    <mergeCell ref="B5:B6"/>
    <mergeCell ref="C5:C6"/>
    <mergeCell ref="D5:D6"/>
    <mergeCell ref="B3:B4"/>
    <mergeCell ref="C3:C4"/>
    <mergeCell ref="H13:H14"/>
    <mergeCell ref="M11:M12"/>
    <mergeCell ref="H9:H10"/>
    <mergeCell ref="I11:I12"/>
    <mergeCell ref="H11:H12"/>
    <mergeCell ref="F5:F6"/>
    <mergeCell ref="N7:N8"/>
    <mergeCell ref="C9:C10"/>
    <mergeCell ref="D9:D10"/>
    <mergeCell ref="F9:F10"/>
    <mergeCell ref="M7:M8"/>
    <mergeCell ref="F13:F14"/>
    <mergeCell ref="S7:S8"/>
    <mergeCell ref="M27:M28"/>
    <mergeCell ref="C15:C16"/>
    <mergeCell ref="D15:D16"/>
    <mergeCell ref="Q11:Q12"/>
    <mergeCell ref="R11:R12"/>
    <mergeCell ref="S11:S12"/>
    <mergeCell ref="I17:I18"/>
    <mergeCell ref="N17:N18"/>
    <mergeCell ref="Q17:Q18"/>
    <mergeCell ref="S17:S18"/>
    <mergeCell ref="N23:N24"/>
    <mergeCell ref="Q23:Q24"/>
    <mergeCell ref="R23:R24"/>
    <mergeCell ref="S23:S24"/>
    <mergeCell ref="S27:S28"/>
    <mergeCell ref="H15:H16"/>
    <mergeCell ref="H21:H22"/>
    <mergeCell ref="H23:H24"/>
    <mergeCell ref="I23:I24"/>
    <mergeCell ref="I27:I28"/>
    <mergeCell ref="G23:G24"/>
    <mergeCell ref="G25:G26"/>
    <mergeCell ref="G27:G28"/>
    <mergeCell ref="A27:A28"/>
    <mergeCell ref="B27:B28"/>
    <mergeCell ref="C27:C28"/>
    <mergeCell ref="D27:D28"/>
    <mergeCell ref="F27:F28"/>
    <mergeCell ref="F23:F24"/>
    <mergeCell ref="T7:T8"/>
    <mergeCell ref="I9:I10"/>
    <mergeCell ref="N9:N10"/>
    <mergeCell ref="Q9:Q10"/>
    <mergeCell ref="R9:R10"/>
    <mergeCell ref="S9:S10"/>
    <mergeCell ref="M9:M10"/>
    <mergeCell ref="A3:A4"/>
    <mergeCell ref="A5:A6"/>
    <mergeCell ref="A7:A8"/>
    <mergeCell ref="B7:B8"/>
    <mergeCell ref="C7:C8"/>
    <mergeCell ref="D7:D8"/>
    <mergeCell ref="F7:F8"/>
    <mergeCell ref="H7:H8"/>
    <mergeCell ref="I7:I8"/>
    <mergeCell ref="D3:D4"/>
    <mergeCell ref="F3:F4"/>
    <mergeCell ref="H3:H4"/>
    <mergeCell ref="I3:I4"/>
    <mergeCell ref="H5:H6"/>
    <mergeCell ref="T9:T10"/>
    <mergeCell ref="A9:A10"/>
    <mergeCell ref="B9:B10"/>
    <mergeCell ref="T11:T12"/>
    <mergeCell ref="I13:I14"/>
    <mergeCell ref="N13:N14"/>
    <mergeCell ref="Q13:Q14"/>
    <mergeCell ref="R13:R14"/>
    <mergeCell ref="S13:S14"/>
    <mergeCell ref="T13:T14"/>
    <mergeCell ref="M13:M14"/>
    <mergeCell ref="N15:N16"/>
    <mergeCell ref="Q15:Q16"/>
    <mergeCell ref="R15:R16"/>
    <mergeCell ref="S15:S16"/>
    <mergeCell ref="T15:T16"/>
    <mergeCell ref="N11:N12"/>
    <mergeCell ref="T17:T18"/>
    <mergeCell ref="M17:M18"/>
    <mergeCell ref="M15:M16"/>
    <mergeCell ref="N19:N20"/>
    <mergeCell ref="Q19:Q20"/>
    <mergeCell ref="R19:R20"/>
    <mergeCell ref="S19:S20"/>
    <mergeCell ref="T19:T20"/>
    <mergeCell ref="S21:S22"/>
    <mergeCell ref="T21:T22"/>
    <mergeCell ref="M19:M20"/>
    <mergeCell ref="M21:M22"/>
    <mergeCell ref="T23:T24"/>
    <mergeCell ref="I25:I26"/>
    <mergeCell ref="N25:N26"/>
    <mergeCell ref="Q25:Q26"/>
    <mergeCell ref="R25:R26"/>
    <mergeCell ref="S25:S26"/>
    <mergeCell ref="T25:T26"/>
    <mergeCell ref="M25:M26"/>
    <mergeCell ref="N21:N22"/>
    <mergeCell ref="Q21:Q22"/>
    <mergeCell ref="R21:R22"/>
    <mergeCell ref="M23:M24"/>
    <mergeCell ref="S31:S32"/>
    <mergeCell ref="T31:T32"/>
    <mergeCell ref="I33:I34"/>
    <mergeCell ref="Q33:Q34"/>
    <mergeCell ref="R33:R34"/>
    <mergeCell ref="S33:S34"/>
    <mergeCell ref="T33:T34"/>
    <mergeCell ref="M31:M32"/>
    <mergeCell ref="T27:T28"/>
    <mergeCell ref="I29:I30"/>
    <mergeCell ref="N29:N30"/>
    <mergeCell ref="Q29:Q30"/>
    <mergeCell ref="R29:R30"/>
    <mergeCell ref="S29:S30"/>
    <mergeCell ref="T29:T30"/>
    <mergeCell ref="M29:M30"/>
    <mergeCell ref="N27:N28"/>
    <mergeCell ref="Q27:Q28"/>
    <mergeCell ref="R27:R28"/>
    <mergeCell ref="A31:A32"/>
    <mergeCell ref="B31:B32"/>
    <mergeCell ref="C31:C32"/>
    <mergeCell ref="D31:D32"/>
    <mergeCell ref="F31:F32"/>
    <mergeCell ref="M33:M34"/>
    <mergeCell ref="N33:N34"/>
    <mergeCell ref="N31:N32"/>
    <mergeCell ref="Q31:Q32"/>
    <mergeCell ref="B33:B34"/>
    <mergeCell ref="C33:C34"/>
    <mergeCell ref="D33:D34"/>
    <mergeCell ref="F33:F34"/>
    <mergeCell ref="H33:H34"/>
    <mergeCell ref="A37:A38"/>
    <mergeCell ref="B37:B38"/>
    <mergeCell ref="I37:I38"/>
    <mergeCell ref="N37:N38"/>
    <mergeCell ref="Q37:Q38"/>
    <mergeCell ref="R37:R38"/>
    <mergeCell ref="S37:S38"/>
    <mergeCell ref="T37:T38"/>
    <mergeCell ref="A39:A40"/>
    <mergeCell ref="B39:B40"/>
    <mergeCell ref="C39:C40"/>
    <mergeCell ref="D39:D40"/>
    <mergeCell ref="M37:M38"/>
    <mergeCell ref="F39:F40"/>
    <mergeCell ref="M39:M40"/>
    <mergeCell ref="H39:H40"/>
    <mergeCell ref="I39:I40"/>
    <mergeCell ref="S43:S44"/>
    <mergeCell ref="T43:T44"/>
    <mergeCell ref="S39:S40"/>
    <mergeCell ref="T39:T40"/>
    <mergeCell ref="C35:C36"/>
    <mergeCell ref="D35:D36"/>
    <mergeCell ref="F35:F36"/>
    <mergeCell ref="H35:H36"/>
    <mergeCell ref="M35:M36"/>
    <mergeCell ref="N35:N36"/>
    <mergeCell ref="S41:S42"/>
    <mergeCell ref="T41:T42"/>
    <mergeCell ref="Q35:Q36"/>
    <mergeCell ref="R35:R36"/>
    <mergeCell ref="S35:S36"/>
    <mergeCell ref="T35:T36"/>
    <mergeCell ref="N43:N44"/>
    <mergeCell ref="M41:M42"/>
    <mergeCell ref="M43:M44"/>
    <mergeCell ref="N41:N42"/>
    <mergeCell ref="A43:A44"/>
    <mergeCell ref="B43:B44"/>
    <mergeCell ref="C43:C44"/>
    <mergeCell ref="D43:D44"/>
    <mergeCell ref="F43:F44"/>
    <mergeCell ref="H43:H44"/>
    <mergeCell ref="I43:I44"/>
    <mergeCell ref="Q43:Q44"/>
    <mergeCell ref="E3:E4"/>
    <mergeCell ref="E5:E6"/>
    <mergeCell ref="E7:E8"/>
    <mergeCell ref="E9:E10"/>
    <mergeCell ref="E11:E12"/>
    <mergeCell ref="E13:E14"/>
    <mergeCell ref="E15:E16"/>
    <mergeCell ref="E17:E18"/>
    <mergeCell ref="E19:E20"/>
    <mergeCell ref="G3:G4"/>
    <mergeCell ref="B41:B42"/>
    <mergeCell ref="C41:C42"/>
    <mergeCell ref="D41:D42"/>
    <mergeCell ref="F41:F42"/>
    <mergeCell ref="H41:H42"/>
    <mergeCell ref="I41:I42"/>
    <mergeCell ref="B97:C97"/>
    <mergeCell ref="G5:G6"/>
    <mergeCell ref="G7:G8"/>
    <mergeCell ref="G9:G10"/>
    <mergeCell ref="G11:G12"/>
    <mergeCell ref="G13:G14"/>
    <mergeCell ref="G15:G16"/>
    <mergeCell ref="G17:G18"/>
    <mergeCell ref="G19:G20"/>
    <mergeCell ref="G21:G22"/>
    <mergeCell ref="E21:E22"/>
    <mergeCell ref="E23:E24"/>
    <mergeCell ref="E25:E26"/>
    <mergeCell ref="E27:E28"/>
    <mergeCell ref="E29:E30"/>
    <mergeCell ref="E31:E32"/>
    <mergeCell ref="E33:E34"/>
    <mergeCell ref="E35:E36"/>
    <mergeCell ref="E37:E38"/>
    <mergeCell ref="E39:E40"/>
    <mergeCell ref="E41:E42"/>
    <mergeCell ref="E43:E44"/>
    <mergeCell ref="B92:C92"/>
    <mergeCell ref="B91:C91"/>
    <mergeCell ref="Q92:R92"/>
    <mergeCell ref="Q95:R95"/>
    <mergeCell ref="G29:G30"/>
    <mergeCell ref="G31:G32"/>
    <mergeCell ref="G33:G34"/>
    <mergeCell ref="G35:G36"/>
    <mergeCell ref="G37:G38"/>
    <mergeCell ref="G39:G40"/>
    <mergeCell ref="G41:G42"/>
    <mergeCell ref="G43:G44"/>
    <mergeCell ref="Q41:Q42"/>
    <mergeCell ref="R41:R42"/>
    <mergeCell ref="H29:H30"/>
    <mergeCell ref="R43:R44"/>
    <mergeCell ref="N39:N40"/>
    <mergeCell ref="Q39:Q40"/>
    <mergeCell ref="R39:R40"/>
    <mergeCell ref="Q91:R91"/>
    <mergeCell ref="I35:I36"/>
    <mergeCell ref="Q88:R88"/>
    <mergeCell ref="Q89:R89"/>
    <mergeCell ref="Q90:R90"/>
    <mergeCell ref="M85:M86"/>
    <mergeCell ref="R31:R32"/>
    <mergeCell ref="H88:I88"/>
    <mergeCell ref="H89:I89"/>
    <mergeCell ref="N85:N86"/>
    <mergeCell ref="J85:K85"/>
    <mergeCell ref="J86:L86"/>
    <mergeCell ref="A85:A86"/>
    <mergeCell ref="B85:B86"/>
    <mergeCell ref="C85:C86"/>
    <mergeCell ref="D85:D86"/>
    <mergeCell ref="E85:E86"/>
    <mergeCell ref="F85:F86"/>
    <mergeCell ref="G85:G86"/>
    <mergeCell ref="H85:H86"/>
    <mergeCell ref="I85:I86"/>
  </mergeCells>
  <phoneticPr fontId="1"/>
  <conditionalFormatting sqref="B5:B84">
    <cfRule type="containsText" dxfId="21" priority="9" operator="containsText" text="未">
      <formula>NOT(ISERROR(SEARCH("未",B5)))</formula>
    </cfRule>
  </conditionalFormatting>
  <dataValidations count="3">
    <dataValidation type="list" allowBlank="1" showInputMessage="1" showErrorMessage="1" sqref="M5 M7 M9 M11 M13 M15 M17 M19 M21 M23 M25 M27 M29 M31 M33 M35 M37 M39 M41 M43 M45 M47 M49 M51 M53 M55 M57 M59 M61 M63 M65 M67 M69 M71 M73 M75 M77 M79 M81 M83" xr:uid="{0CF48C37-8C34-4D2C-AC84-A217B2D592DC}">
      <formula1>"選択要,新規,既設,再検定,修理後の再検定"</formula1>
    </dataValidation>
    <dataValidation type="list" allowBlank="1" showInputMessage="1" showErrorMessage="1" sqref="N5:N84" xr:uid="{BF7BA7DE-42E8-4E5B-A269-D7E7A85A7657}">
      <formula1>"選択要,YES,NO"</formula1>
    </dataValidation>
    <dataValidation type="list" allowBlank="1" showInputMessage="1" showErrorMessage="1" sqref="C5:C84" xr:uid="{C161AE8D-C2EC-46EA-AAE1-B74981DCFFDE}">
      <formula1>"選択要,自動重量選別機,計量値付け機,質量ﾗﾍﾞﾙ貼付機"</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1D6A8-FFD9-4D61-93F1-8543C564A7B5}">
  <sheetPr>
    <pageSetUpPr fitToPage="1"/>
  </sheetPr>
  <dimension ref="A1:N87"/>
  <sheetViews>
    <sheetView topLeftCell="A12" zoomScale="112" zoomScaleNormal="112" workbookViewId="0">
      <selection sqref="A1:J81"/>
    </sheetView>
  </sheetViews>
  <sheetFormatPr defaultRowHeight="13" x14ac:dyDescent="0.2"/>
  <cols>
    <col min="1" max="1" width="19.453125" customWidth="1"/>
    <col min="2" max="2" width="15.54296875" customWidth="1"/>
    <col min="3" max="3" width="16.26953125" customWidth="1"/>
    <col min="4" max="4" width="13.54296875" customWidth="1"/>
    <col min="5" max="5" width="12" customWidth="1"/>
    <col min="6" max="6" width="12.26953125" customWidth="1"/>
    <col min="7" max="7" width="15.453125" customWidth="1"/>
    <col min="8" max="8" width="12.54296875" customWidth="1"/>
    <col min="9" max="9" width="10.81640625" bestFit="1" customWidth="1"/>
    <col min="10" max="10" width="29.36328125" customWidth="1"/>
    <col min="11" max="11" width="8.81640625" customWidth="1"/>
    <col min="12" max="12" width="16.1796875" customWidth="1"/>
    <col min="13" max="13" width="11.36328125" customWidth="1"/>
    <col min="14" max="14" width="11.90625" customWidth="1"/>
    <col min="15" max="15" width="20.54296875" bestFit="1" customWidth="1"/>
    <col min="16" max="16" width="8.26953125" customWidth="1"/>
    <col min="17" max="17" width="16.6328125" customWidth="1"/>
    <col min="18" max="18" width="17.1796875" customWidth="1"/>
    <col min="19" max="19" width="20.08984375" customWidth="1"/>
    <col min="20" max="20" width="7.1796875" customWidth="1"/>
    <col min="21" max="21" width="11.54296875" customWidth="1"/>
    <col min="22" max="27" width="8.7265625" customWidth="1"/>
  </cols>
  <sheetData>
    <row r="1" spans="1:14" s="1" customFormat="1" ht="14.5" customHeight="1" x14ac:dyDescent="0.2">
      <c r="A1" s="250"/>
      <c r="B1" s="251"/>
      <c r="C1" s="2"/>
      <c r="D1" s="2"/>
      <c r="E1" s="23"/>
      <c r="I1" s="302"/>
      <c r="J1" s="303" t="s">
        <v>508</v>
      </c>
      <c r="K1" s="252"/>
      <c r="L1" s="252"/>
      <c r="M1" s="2"/>
    </row>
    <row r="2" spans="1:14" ht="14" x14ac:dyDescent="0.2">
      <c r="A2" s="489" t="str">
        <f>'1_見積依頼書(依頼元=&gt;JCW)'!E6&amp;"　 様向け"</f>
        <v>必須　 様向け</v>
      </c>
      <c r="B2" s="489"/>
      <c r="C2" s="489"/>
      <c r="G2" s="253"/>
      <c r="I2" s="300"/>
      <c r="J2" s="301" t="s">
        <v>534</v>
      </c>
      <c r="K2" s="254"/>
      <c r="L2" s="254"/>
    </row>
    <row r="3" spans="1:14" ht="14" x14ac:dyDescent="0.2">
      <c r="C3" s="11"/>
      <c r="G3" s="253"/>
      <c r="I3" s="475" t="s">
        <v>371</v>
      </c>
      <c r="J3" s="475"/>
    </row>
    <row r="4" spans="1:14" x14ac:dyDescent="0.2">
      <c r="G4" s="253"/>
      <c r="I4" s="33"/>
    </row>
    <row r="5" spans="1:14" ht="14" x14ac:dyDescent="0.2">
      <c r="A5" s="11"/>
      <c r="B5" s="255"/>
      <c r="C5" s="490" t="s">
        <v>94</v>
      </c>
      <c r="D5" s="490"/>
      <c r="E5" s="490"/>
      <c r="G5" s="253"/>
      <c r="I5" s="253"/>
      <c r="J5" s="254"/>
      <c r="K5" s="254"/>
      <c r="L5" s="254"/>
    </row>
    <row r="6" spans="1:14" ht="14" x14ac:dyDescent="0.2">
      <c r="A6" s="11"/>
      <c r="B6" s="11"/>
      <c r="C6" s="11"/>
      <c r="G6" s="253"/>
      <c r="I6" s="253"/>
      <c r="J6" s="254"/>
      <c r="K6" s="254"/>
      <c r="L6" s="254"/>
    </row>
    <row r="7" spans="1:14" x14ac:dyDescent="0.2">
      <c r="A7" s="251"/>
      <c r="F7" s="256"/>
      <c r="G7" s="256"/>
      <c r="L7" t="s">
        <v>370</v>
      </c>
    </row>
    <row r="8" spans="1:14" x14ac:dyDescent="0.2">
      <c r="A8" s="251" t="s">
        <v>95</v>
      </c>
      <c r="F8" s="256"/>
      <c r="G8" s="256"/>
      <c r="M8" s="33" t="s">
        <v>100</v>
      </c>
      <c r="N8" s="33" t="s">
        <v>101</v>
      </c>
    </row>
    <row r="9" spans="1:14" x14ac:dyDescent="0.2">
      <c r="A9" s="251"/>
      <c r="L9" t="s">
        <v>102</v>
      </c>
      <c r="M9" s="33">
        <v>51000</v>
      </c>
      <c r="N9" s="33">
        <v>57000</v>
      </c>
    </row>
    <row r="10" spans="1:14" x14ac:dyDescent="0.2">
      <c r="A10" s="251"/>
      <c r="L10" t="s">
        <v>103</v>
      </c>
      <c r="M10" s="33">
        <v>40000</v>
      </c>
      <c r="N10" s="33">
        <v>45000</v>
      </c>
    </row>
    <row r="11" spans="1:14" x14ac:dyDescent="0.2">
      <c r="A11" s="251"/>
      <c r="F11" s="39"/>
      <c r="G11" s="491" t="s">
        <v>96</v>
      </c>
      <c r="H11" s="492"/>
      <c r="I11" s="39"/>
    </row>
    <row r="12" spans="1:14" ht="19" customHeight="1" x14ac:dyDescent="0.2">
      <c r="A12" s="257" t="s">
        <v>449</v>
      </c>
      <c r="B12" s="257" t="s">
        <v>286</v>
      </c>
      <c r="C12" s="491" t="s">
        <v>24</v>
      </c>
      <c r="D12" s="492"/>
      <c r="E12" s="491" t="s">
        <v>287</v>
      </c>
      <c r="F12" s="492"/>
      <c r="G12" s="40" t="s">
        <v>97</v>
      </c>
      <c r="H12" s="40" t="s">
        <v>528</v>
      </c>
      <c r="I12" s="32" t="s">
        <v>98</v>
      </c>
    </row>
    <row r="13" spans="1:14" ht="19" customHeight="1" x14ac:dyDescent="0.2">
      <c r="A13" s="344" t="s">
        <v>393</v>
      </c>
      <c r="B13" s="336" t="s">
        <v>100</v>
      </c>
      <c r="C13" s="479" t="s">
        <v>453</v>
      </c>
      <c r="D13" s="480"/>
      <c r="E13" s="480"/>
      <c r="F13" s="481"/>
      <c r="G13" s="340">
        <v>51000</v>
      </c>
      <c r="H13" s="341">
        <f t="shared" ref="H13:H18" si="0">IFERROR(G13*1.35,"")</f>
        <v>68850</v>
      </c>
      <c r="I13" s="476" t="s">
        <v>99</v>
      </c>
      <c r="J13" s="338" t="str">
        <f>IF('1.1_見積依頼該当器物ﾘｽﾄ(依頼元=&gt;JCW)'!S89=0,"この行を非表示としてください","")</f>
        <v>この行を非表示としてください</v>
      </c>
      <c r="K13" s="258"/>
    </row>
    <row r="14" spans="1:14" ht="19" customHeight="1" x14ac:dyDescent="0.2">
      <c r="A14" s="344" t="s">
        <v>393</v>
      </c>
      <c r="B14" s="336" t="s">
        <v>394</v>
      </c>
      <c r="C14" s="482"/>
      <c r="D14" s="453"/>
      <c r="E14" s="453"/>
      <c r="F14" s="483"/>
      <c r="G14" s="340">
        <v>57000</v>
      </c>
      <c r="H14" s="341">
        <f t="shared" si="0"/>
        <v>76950</v>
      </c>
      <c r="I14" s="477"/>
      <c r="J14" s="338" t="str">
        <f>IF('1.1_見積依頼該当器物ﾘｽﾄ(依頼元=&gt;JCW)'!S90=0,"この行を非表示としてください","")</f>
        <v>この行を非表示としてください</v>
      </c>
      <c r="K14" s="258"/>
      <c r="M14" s="33"/>
      <c r="N14" s="33"/>
    </row>
    <row r="15" spans="1:14" ht="19" customHeight="1" x14ac:dyDescent="0.2">
      <c r="A15" s="344" t="s">
        <v>461</v>
      </c>
      <c r="B15" s="336" t="s">
        <v>100</v>
      </c>
      <c r="C15" s="482"/>
      <c r="D15" s="453"/>
      <c r="E15" s="453"/>
      <c r="F15" s="483"/>
      <c r="G15" s="340">
        <v>40000</v>
      </c>
      <c r="H15" s="341">
        <f t="shared" si="0"/>
        <v>54000</v>
      </c>
      <c r="I15" s="477"/>
      <c r="J15" s="338" t="str">
        <f>IF('1.1_見積依頼該当器物ﾘｽﾄ(依頼元=&gt;JCW)'!S91=0,"この行を非表示としてください","")</f>
        <v>この行を非表示としてください</v>
      </c>
      <c r="K15" s="258"/>
      <c r="M15" s="33"/>
      <c r="N15" s="33"/>
    </row>
    <row r="16" spans="1:14" ht="19" customHeight="1" x14ac:dyDescent="0.2">
      <c r="A16" s="344" t="s">
        <v>461</v>
      </c>
      <c r="B16" s="336" t="s">
        <v>394</v>
      </c>
      <c r="C16" s="482"/>
      <c r="D16" s="453"/>
      <c r="E16" s="453"/>
      <c r="F16" s="483"/>
      <c r="G16" s="340">
        <v>45000</v>
      </c>
      <c r="H16" s="341">
        <f t="shared" si="0"/>
        <v>60750.000000000007</v>
      </c>
      <c r="I16" s="477"/>
      <c r="J16" s="338" t="str">
        <f>IF('1.1_見積依頼該当器物ﾘｽﾄ(依頼元=&gt;JCW)'!S92=0,"この行を非表示としてください","")</f>
        <v>この行を非表示としてください</v>
      </c>
      <c r="K16" s="258"/>
      <c r="M16" s="33"/>
      <c r="N16" s="33"/>
    </row>
    <row r="17" spans="1:14" ht="19" customHeight="1" x14ac:dyDescent="0.2">
      <c r="A17" s="344" t="s">
        <v>523</v>
      </c>
      <c r="B17" s="339" t="s">
        <v>524</v>
      </c>
      <c r="C17" s="482"/>
      <c r="D17" s="453"/>
      <c r="E17" s="453"/>
      <c r="F17" s="483"/>
      <c r="G17" s="340">
        <v>40000</v>
      </c>
      <c r="H17" s="341">
        <f t="shared" si="0"/>
        <v>54000</v>
      </c>
      <c r="I17" s="477"/>
      <c r="J17" s="338" t="str">
        <f>IF('1.1_見積依頼該当器物ﾘｽﾄ(依頼元=&gt;JCW)'!S93=0,"この行を非表示としてください","")</f>
        <v>この行を非表示としてください</v>
      </c>
      <c r="K17" s="258"/>
      <c r="M17" s="33"/>
      <c r="N17" s="33"/>
    </row>
    <row r="18" spans="1:14" ht="19" customHeight="1" x14ac:dyDescent="0.2">
      <c r="A18" s="344" t="s">
        <v>523</v>
      </c>
      <c r="B18" s="339" t="s">
        <v>525</v>
      </c>
      <c r="C18" s="484"/>
      <c r="D18" s="485"/>
      <c r="E18" s="485"/>
      <c r="F18" s="486"/>
      <c r="G18" s="340">
        <v>45000</v>
      </c>
      <c r="H18" s="341">
        <f t="shared" si="0"/>
        <v>60750.000000000007</v>
      </c>
      <c r="I18" s="478"/>
      <c r="J18" s="338" t="str">
        <f>IF('1.1_見積依頼該当器物ﾘｽﾄ(依頼元=&gt;JCW)'!S94=0,"この行を非表示としてください","")</f>
        <v>この行を非表示としてください</v>
      </c>
      <c r="K18" s="258"/>
      <c r="M18" s="33"/>
      <c r="N18" s="33"/>
    </row>
    <row r="19" spans="1:14" ht="19" customHeight="1" x14ac:dyDescent="0.2">
      <c r="A19" s="259" t="s">
        <v>104</v>
      </c>
      <c r="B19" s="487" t="str">
        <f>'1_見積依頼書(依頼元=&gt;JCW)'!E19</f>
        <v>2025年　月　日　13：00～00:00　</v>
      </c>
      <c r="C19" s="487"/>
      <c r="D19" s="488"/>
      <c r="E19" s="479"/>
      <c r="F19" s="480"/>
      <c r="G19" s="260"/>
      <c r="H19" s="260"/>
      <c r="I19" s="261"/>
    </row>
    <row r="20" spans="1:14" ht="14" x14ac:dyDescent="0.2">
      <c r="A20" s="248" t="s">
        <v>333</v>
      </c>
      <c r="B20" s="68"/>
      <c r="C20" s="68"/>
      <c r="D20" s="68"/>
      <c r="E20" s="68"/>
      <c r="F20" s="262"/>
      <c r="G20" s="263"/>
      <c r="H20" s="263"/>
    </row>
    <row r="21" spans="1:14" ht="14" customHeight="1" x14ac:dyDescent="0.2">
      <c r="A21" s="248" t="s">
        <v>529</v>
      </c>
      <c r="F21" s="263"/>
      <c r="G21" s="263"/>
      <c r="H21" s="263"/>
    </row>
    <row r="22" spans="1:14" x14ac:dyDescent="0.2">
      <c r="A22" s="251" t="s">
        <v>537</v>
      </c>
    </row>
    <row r="23" spans="1:14" x14ac:dyDescent="0.2">
      <c r="A23" s="251"/>
    </row>
    <row r="24" spans="1:14" x14ac:dyDescent="0.2">
      <c r="A24" s="251" t="s">
        <v>105</v>
      </c>
      <c r="B24" t="s">
        <v>106</v>
      </c>
    </row>
    <row r="25" spans="1:14" ht="13" customHeight="1" x14ac:dyDescent="0.2">
      <c r="A25" s="251"/>
      <c r="H25" s="264"/>
    </row>
    <row r="26" spans="1:14" x14ac:dyDescent="0.2">
      <c r="A26" s="251" t="s">
        <v>107</v>
      </c>
      <c r="B26" s="326" t="s">
        <v>329</v>
      </c>
    </row>
    <row r="27" spans="1:14" x14ac:dyDescent="0.2">
      <c r="A27" s="251" t="s">
        <v>108</v>
      </c>
      <c r="B27" s="265" t="str">
        <f>'1_見積依頼書(依頼元=&gt;JCW)'!E7</f>
        <v>必須</v>
      </c>
    </row>
    <row r="28" spans="1:14" x14ac:dyDescent="0.2">
      <c r="A28" s="251"/>
      <c r="B28" s="251"/>
      <c r="C28" s="265"/>
      <c r="D28" s="40" t="s">
        <v>109</v>
      </c>
      <c r="E28" s="345" t="s">
        <v>110</v>
      </c>
      <c r="F28" s="346" t="s">
        <v>530</v>
      </c>
    </row>
    <row r="29" spans="1:14" x14ac:dyDescent="0.2">
      <c r="A29" s="495" t="s">
        <v>111</v>
      </c>
      <c r="B29" s="495"/>
      <c r="C29" s="324">
        <v>220</v>
      </c>
      <c r="D29" s="266">
        <f>((IF(C29&lt;50,3000,(3000+(C29-50)*2*20))))</f>
        <v>9800</v>
      </c>
      <c r="E29" s="266">
        <f>D29*0.1</f>
        <v>980</v>
      </c>
      <c r="F29" s="348">
        <f>D29+E29</f>
        <v>10780</v>
      </c>
    </row>
    <row r="30" spans="1:14" x14ac:dyDescent="0.2">
      <c r="A30" s="501" t="s">
        <v>539</v>
      </c>
      <c r="B30" s="259" t="s">
        <v>540</v>
      </c>
      <c r="C30" s="325">
        <v>1910</v>
      </c>
      <c r="D30" s="266">
        <f>ROUND((C30)/1.1,0)</f>
        <v>1736</v>
      </c>
      <c r="E30" s="266">
        <f>ROUND(D30*0.1,0)</f>
        <v>174</v>
      </c>
      <c r="F30" s="348">
        <f>D30+E30</f>
        <v>1910</v>
      </c>
    </row>
    <row r="31" spans="1:14" x14ac:dyDescent="0.2">
      <c r="A31" s="502"/>
      <c r="B31" s="259" t="s">
        <v>541</v>
      </c>
      <c r="C31" s="350">
        <f>C30*2</f>
        <v>3820</v>
      </c>
      <c r="D31" s="266">
        <f>D30*2</f>
        <v>3472</v>
      </c>
      <c r="E31" s="266">
        <f>E30*2</f>
        <v>348</v>
      </c>
      <c r="F31" s="348">
        <f>D31+E31</f>
        <v>3820</v>
      </c>
    </row>
    <row r="32" spans="1:14" x14ac:dyDescent="0.2">
      <c r="A32" s="495" t="s">
        <v>531</v>
      </c>
      <c r="B32" s="495"/>
      <c r="C32" s="285"/>
      <c r="D32" s="285">
        <f>D29+D31</f>
        <v>13272</v>
      </c>
      <c r="E32" s="266">
        <f>E29+E31</f>
        <v>1328</v>
      </c>
      <c r="F32" s="349">
        <f>D32+E32</f>
        <v>14600</v>
      </c>
    </row>
    <row r="33" spans="1:12" x14ac:dyDescent="0.2">
      <c r="A33" s="251"/>
      <c r="J33" s="267"/>
      <c r="K33" s="267"/>
      <c r="L33" s="268"/>
    </row>
    <row r="34" spans="1:12" x14ac:dyDescent="0.2">
      <c r="A34" s="251"/>
    </row>
    <row r="35" spans="1:12" x14ac:dyDescent="0.2">
      <c r="A35" s="251"/>
    </row>
    <row r="36" spans="1:12" x14ac:dyDescent="0.2">
      <c r="A36" s="251"/>
    </row>
    <row r="37" spans="1:12" x14ac:dyDescent="0.2">
      <c r="A37" s="269" t="s">
        <v>112</v>
      </c>
    </row>
    <row r="38" spans="1:12" x14ac:dyDescent="0.2">
      <c r="A38" s="269" t="s">
        <v>284</v>
      </c>
    </row>
    <row r="39" spans="1:12" x14ac:dyDescent="0.2">
      <c r="A39" s="269" t="s">
        <v>113</v>
      </c>
    </row>
    <row r="41" spans="1:12" ht="16.5" x14ac:dyDescent="0.25">
      <c r="A41" s="270" t="s">
        <v>114</v>
      </c>
    </row>
    <row r="42" spans="1:12" x14ac:dyDescent="0.2">
      <c r="A42" s="271" t="s">
        <v>97</v>
      </c>
      <c r="B42" s="496" t="s">
        <v>398</v>
      </c>
      <c r="C42" s="497"/>
      <c r="D42" s="32" t="s">
        <v>115</v>
      </c>
      <c r="E42" s="32" t="s">
        <v>116</v>
      </c>
      <c r="F42" s="32" t="s">
        <v>117</v>
      </c>
      <c r="G42" s="32" t="s">
        <v>118</v>
      </c>
    </row>
    <row r="43" spans="1:12" ht="14" customHeight="1" x14ac:dyDescent="0.2">
      <c r="A43" s="498" t="s">
        <v>114</v>
      </c>
      <c r="B43" s="493" t="str">
        <f t="shared" ref="B43:B48" si="1">A13&amp;"  "&amp;"ひょう量"&amp;B13</f>
        <v>自動重量選別機  ひょう量600g以下</v>
      </c>
      <c r="C43" s="494"/>
      <c r="D43" s="272">
        <f>'1.1_見積依頼該当器物ﾘｽﾄ(依頼元=&gt;JCW)'!S89</f>
        <v>0</v>
      </c>
      <c r="E43" s="266">
        <f t="shared" ref="E43:E48" si="2">G13</f>
        <v>51000</v>
      </c>
      <c r="F43" s="476" t="s">
        <v>119</v>
      </c>
      <c r="G43" s="273">
        <f>D43*E43</f>
        <v>0</v>
      </c>
      <c r="H43" s="274" t="str">
        <f>IF(G43=0,"合計が\0表示のためこの行を非表示としてください","")</f>
        <v>合計が\0表示のためこの行を非表示としてください</v>
      </c>
    </row>
    <row r="44" spans="1:12" ht="14" customHeight="1" x14ac:dyDescent="0.2">
      <c r="A44" s="499"/>
      <c r="B44" s="493" t="str">
        <f t="shared" si="1"/>
        <v>自動重量選別機  ひょう量600g超え</v>
      </c>
      <c r="C44" s="494"/>
      <c r="D44" s="272">
        <f>'1.1_見積依頼該当器物ﾘｽﾄ(依頼元=&gt;JCW)'!S90</f>
        <v>0</v>
      </c>
      <c r="E44" s="266">
        <f t="shared" si="2"/>
        <v>57000</v>
      </c>
      <c r="F44" s="477"/>
      <c r="G44" s="273">
        <f>D44*E44</f>
        <v>0</v>
      </c>
      <c r="H44" s="274" t="str">
        <f t="shared" ref="H44:H48" si="3">IF(G44=0,"合計が\0表示のためこの行を非表示としてください","")</f>
        <v>合計が\0表示のためこの行を非表示としてください</v>
      </c>
    </row>
    <row r="45" spans="1:12" ht="14" customHeight="1" x14ac:dyDescent="0.2">
      <c r="A45" s="499"/>
      <c r="B45" s="493" t="str">
        <f t="shared" si="1"/>
        <v>計量値付け機  ひょう量600g以下</v>
      </c>
      <c r="C45" s="494"/>
      <c r="D45" s="272">
        <f>'1.1_見積依頼該当器物ﾘｽﾄ(依頼元=&gt;JCW)'!S91</f>
        <v>0</v>
      </c>
      <c r="E45" s="266">
        <f t="shared" si="2"/>
        <v>40000</v>
      </c>
      <c r="F45" s="477"/>
      <c r="G45" s="273">
        <f>D45*E45</f>
        <v>0</v>
      </c>
      <c r="H45" s="274" t="str">
        <f t="shared" si="3"/>
        <v>合計が\0表示のためこの行を非表示としてください</v>
      </c>
    </row>
    <row r="46" spans="1:12" ht="14" customHeight="1" x14ac:dyDescent="0.2">
      <c r="A46" s="499"/>
      <c r="B46" s="493" t="str">
        <f t="shared" si="1"/>
        <v>計量値付け機  ひょう量600g超え</v>
      </c>
      <c r="C46" s="494"/>
      <c r="D46" s="272">
        <f>'1.1_見積依頼該当器物ﾘｽﾄ(依頼元=&gt;JCW)'!S92</f>
        <v>0</v>
      </c>
      <c r="E46" s="266">
        <f t="shared" si="2"/>
        <v>45000</v>
      </c>
      <c r="F46" s="477"/>
      <c r="G46" s="273">
        <f>D46*E46</f>
        <v>0</v>
      </c>
      <c r="H46" s="274" t="str">
        <f t="shared" si="3"/>
        <v>合計が\0表示のためこの行を非表示としてください</v>
      </c>
      <c r="J46" s="44"/>
      <c r="K46" s="44"/>
      <c r="L46" s="44"/>
    </row>
    <row r="47" spans="1:12" ht="14" customHeight="1" x14ac:dyDescent="0.2">
      <c r="A47" s="499"/>
      <c r="B47" s="493" t="str">
        <f t="shared" si="1"/>
        <v>質量ﾗﾍﾞﾙ貼付機  ひょう量600g以下</v>
      </c>
      <c r="C47" s="494"/>
      <c r="D47" s="272">
        <f>'1.1_見積依頼該当器物ﾘｽﾄ(依頼元=&gt;JCW)'!S93</f>
        <v>0</v>
      </c>
      <c r="E47" s="266">
        <f t="shared" si="2"/>
        <v>40000</v>
      </c>
      <c r="F47" s="477"/>
      <c r="G47" s="273">
        <f t="shared" ref="G47:G48" si="4">D47*E47</f>
        <v>0</v>
      </c>
      <c r="H47" s="274" t="str">
        <f t="shared" si="3"/>
        <v>合計が\0表示のためこの行を非表示としてください</v>
      </c>
      <c r="J47" s="44"/>
      <c r="K47" s="44"/>
      <c r="L47" s="44"/>
    </row>
    <row r="48" spans="1:12" ht="14" customHeight="1" x14ac:dyDescent="0.2">
      <c r="A48" s="500"/>
      <c r="B48" s="493" t="str">
        <f t="shared" si="1"/>
        <v>質量ﾗﾍﾞﾙ貼付機  ひょう量600g超え</v>
      </c>
      <c r="C48" s="494"/>
      <c r="D48" s="272">
        <f>'1.1_見積依頼該当器物ﾘｽﾄ(依頼元=&gt;JCW)'!S94</f>
        <v>0</v>
      </c>
      <c r="E48" s="266">
        <f t="shared" si="2"/>
        <v>45000</v>
      </c>
      <c r="F48" s="478"/>
      <c r="G48" s="273">
        <f t="shared" si="4"/>
        <v>0</v>
      </c>
      <c r="H48" s="274" t="str">
        <f t="shared" si="3"/>
        <v>合計が\0表示のためこの行を非表示としてください</v>
      </c>
      <c r="J48" s="44"/>
      <c r="K48" s="44"/>
      <c r="L48" s="44"/>
    </row>
    <row r="49" spans="1:11" x14ac:dyDescent="0.2">
      <c r="A49" s="275"/>
      <c r="B49" s="276"/>
      <c r="F49" s="32" t="s">
        <v>120</v>
      </c>
      <c r="G49" s="273">
        <f>SUM(G43:G48)</f>
        <v>0</v>
      </c>
    </row>
    <row r="51" spans="1:11" x14ac:dyDescent="0.2">
      <c r="A51" s="277" t="s">
        <v>538</v>
      </c>
      <c r="B51" s="496" t="s">
        <v>398</v>
      </c>
      <c r="C51" s="497"/>
      <c r="D51" s="32" t="s">
        <v>115</v>
      </c>
      <c r="E51" s="32" t="s">
        <v>116</v>
      </c>
      <c r="F51" s="32" t="s">
        <v>117</v>
      </c>
      <c r="G51" s="32" t="s">
        <v>118</v>
      </c>
    </row>
    <row r="52" spans="1:11" ht="14" customHeight="1" x14ac:dyDescent="0.2">
      <c r="A52" s="506" t="s">
        <v>114</v>
      </c>
      <c r="B52" s="505" t="str">
        <f>B43</f>
        <v>自動重量選別機  ひょう量600g以下</v>
      </c>
      <c r="C52" s="494"/>
      <c r="D52" s="278">
        <f>D43</f>
        <v>0</v>
      </c>
      <c r="E52" s="279">
        <f>IFERROR(E43*1.35,"")</f>
        <v>68850</v>
      </c>
      <c r="F52" s="476" t="s">
        <v>119</v>
      </c>
      <c r="G52" s="273">
        <f>D52*E52</f>
        <v>0</v>
      </c>
      <c r="H52" s="274" t="str">
        <f t="shared" ref="H52:H57" si="5">IF(G52=0,"合計が\0表示のためこの行を非表示としてください","")</f>
        <v>合計が\0表示のためこの行を非表示としてください</v>
      </c>
    </row>
    <row r="53" spans="1:11" ht="14" customHeight="1" x14ac:dyDescent="0.2">
      <c r="A53" s="507"/>
      <c r="B53" s="505" t="str">
        <f>B44</f>
        <v>自動重量選別機  ひょう量600g超え</v>
      </c>
      <c r="C53" s="494"/>
      <c r="D53" s="278">
        <f>D44</f>
        <v>0</v>
      </c>
      <c r="E53" s="279">
        <f>IFERROR(E44*1.35,"")</f>
        <v>76950</v>
      </c>
      <c r="F53" s="477"/>
      <c r="G53" s="273">
        <f t="shared" ref="G53:G57" si="6">D53*E53</f>
        <v>0</v>
      </c>
      <c r="H53" s="274" t="str">
        <f t="shared" si="5"/>
        <v>合計が\0表示のためこの行を非表示としてください</v>
      </c>
    </row>
    <row r="54" spans="1:11" ht="14" customHeight="1" x14ac:dyDescent="0.2">
      <c r="A54" s="507"/>
      <c r="B54" s="505" t="str">
        <f>B45</f>
        <v>計量値付け機  ひょう量600g以下</v>
      </c>
      <c r="C54" s="494"/>
      <c r="D54" s="278">
        <f>D45</f>
        <v>0</v>
      </c>
      <c r="E54" s="279">
        <f>IFERROR(E45*1.35,"")</f>
        <v>54000</v>
      </c>
      <c r="F54" s="477"/>
      <c r="G54" s="273">
        <f t="shared" si="6"/>
        <v>0</v>
      </c>
      <c r="H54" s="274" t="str">
        <f t="shared" si="5"/>
        <v>合計が\0表示のためこの行を非表示としてください</v>
      </c>
    </row>
    <row r="55" spans="1:11" ht="14" customHeight="1" x14ac:dyDescent="0.2">
      <c r="A55" s="507"/>
      <c r="B55" s="505" t="str">
        <f>B46</f>
        <v>計量値付け機  ひょう量600g超え</v>
      </c>
      <c r="C55" s="494"/>
      <c r="D55" s="278">
        <f>D46</f>
        <v>0</v>
      </c>
      <c r="E55" s="279">
        <f>IFERROR(E46*1.35,"")</f>
        <v>60750.000000000007</v>
      </c>
      <c r="F55" s="477"/>
      <c r="G55" s="273">
        <f t="shared" si="6"/>
        <v>0</v>
      </c>
      <c r="H55" s="274" t="str">
        <f t="shared" si="5"/>
        <v>合計が\0表示のためこの行を非表示としてください</v>
      </c>
    </row>
    <row r="56" spans="1:11" ht="14" customHeight="1" x14ac:dyDescent="0.2">
      <c r="A56" s="507"/>
      <c r="B56" s="505" t="str">
        <f t="shared" ref="B56:B57" si="7">B47</f>
        <v>質量ﾗﾍﾞﾙ貼付機  ひょう量600g以下</v>
      </c>
      <c r="C56" s="494"/>
      <c r="D56" s="278">
        <f t="shared" ref="D56:D57" si="8">D47</f>
        <v>0</v>
      </c>
      <c r="E56" s="279">
        <f t="shared" ref="E56:E57" si="9">IFERROR(E47*1.35,"")</f>
        <v>54000</v>
      </c>
      <c r="F56" s="477"/>
      <c r="G56" s="273">
        <f t="shared" si="6"/>
        <v>0</v>
      </c>
      <c r="H56" s="274" t="str">
        <f t="shared" si="5"/>
        <v>合計が\0表示のためこの行を非表示としてください</v>
      </c>
    </row>
    <row r="57" spans="1:11" ht="14" customHeight="1" x14ac:dyDescent="0.2">
      <c r="A57" s="508"/>
      <c r="B57" s="505" t="str">
        <f t="shared" si="7"/>
        <v>質量ﾗﾍﾞﾙ貼付機  ひょう量600g超え</v>
      </c>
      <c r="C57" s="494"/>
      <c r="D57" s="278">
        <f t="shared" si="8"/>
        <v>0</v>
      </c>
      <c r="E57" s="279">
        <f t="shared" si="9"/>
        <v>60750.000000000007</v>
      </c>
      <c r="F57" s="478"/>
      <c r="G57" s="273">
        <f t="shared" si="6"/>
        <v>0</v>
      </c>
      <c r="H57" s="274" t="str">
        <f t="shared" si="5"/>
        <v>合計が\0表示のためこの行を非表示としてください</v>
      </c>
    </row>
    <row r="58" spans="1:11" x14ac:dyDescent="0.2">
      <c r="A58" s="275"/>
      <c r="B58" s="276"/>
      <c r="D58" s="263"/>
      <c r="F58" s="337" t="s">
        <v>121</v>
      </c>
      <c r="G58" s="342">
        <f>SUM(G52:G57)</f>
        <v>0</v>
      </c>
    </row>
    <row r="60" spans="1:11" ht="16.5" x14ac:dyDescent="0.2">
      <c r="A60" s="280" t="s">
        <v>335</v>
      </c>
      <c r="B60" s="281"/>
      <c r="C60" s="281"/>
      <c r="D60" s="281"/>
    </row>
    <row r="61" spans="1:11" x14ac:dyDescent="0.2">
      <c r="A61" s="282"/>
      <c r="C61" s="32" t="s">
        <v>334</v>
      </c>
      <c r="D61" s="116" t="s">
        <v>336</v>
      </c>
      <c r="E61" s="32" t="s">
        <v>122</v>
      </c>
      <c r="F61" s="32" t="s">
        <v>117</v>
      </c>
      <c r="G61" s="32" t="s">
        <v>123</v>
      </c>
    </row>
    <row r="62" spans="1:11" x14ac:dyDescent="0.2">
      <c r="A62" s="283" t="s">
        <v>124</v>
      </c>
      <c r="B62" s="249"/>
      <c r="C62" s="364">
        <v>3000</v>
      </c>
      <c r="D62" s="365">
        <v>1</v>
      </c>
      <c r="E62" s="266">
        <f>C62*D62</f>
        <v>3000</v>
      </c>
      <c r="F62" s="266">
        <f>E62*0.1</f>
        <v>300</v>
      </c>
      <c r="G62" s="266">
        <f>E62+F62</f>
        <v>3300</v>
      </c>
      <c r="H62" s="274"/>
    </row>
    <row r="63" spans="1:11" x14ac:dyDescent="0.2">
      <c r="A63" s="283" t="s">
        <v>107</v>
      </c>
      <c r="B63" s="284"/>
      <c r="C63" s="364">
        <f>D32</f>
        <v>13272</v>
      </c>
      <c r="D63" s="365">
        <v>1</v>
      </c>
      <c r="E63" s="279">
        <f>C63*D63</f>
        <v>13272</v>
      </c>
      <c r="F63" s="279">
        <f>E32*D63</f>
        <v>1328</v>
      </c>
      <c r="G63" s="266">
        <f>E63+F63</f>
        <v>14600</v>
      </c>
      <c r="H63" s="274"/>
    </row>
    <row r="64" spans="1:11" x14ac:dyDescent="0.2">
      <c r="A64" s="283" t="s">
        <v>552</v>
      </c>
      <c r="B64" s="284"/>
      <c r="C64" s="364">
        <v>8636</v>
      </c>
      <c r="D64" s="365">
        <v>0</v>
      </c>
      <c r="E64" s="279">
        <f>C64*D64</f>
        <v>0</v>
      </c>
      <c r="F64" s="279">
        <f>E64*0.1</f>
        <v>0</v>
      </c>
      <c r="G64" s="266">
        <f>E64+F64</f>
        <v>0</v>
      </c>
      <c r="H64" s="362" t="str">
        <f>IF(G64=0,"合計が\0表示のためこの行を非表示としてください","")</f>
        <v>合計が\0表示のためこの行を非表示としてください</v>
      </c>
      <c r="K64" s="363"/>
    </row>
    <row r="65" spans="1:9" x14ac:dyDescent="0.2">
      <c r="A65" s="283" t="s">
        <v>483</v>
      </c>
      <c r="B65" s="286"/>
      <c r="C65" s="364">
        <v>30000</v>
      </c>
      <c r="D65" s="366">
        <f>'1_見積依頼書(依頼元=&gt;JCW)'!I36</f>
        <v>0</v>
      </c>
      <c r="E65" s="273">
        <f>IFERROR(C65*D65,"")</f>
        <v>0</v>
      </c>
      <c r="F65" s="273">
        <f>IFERROR(E65*0.1,"")</f>
        <v>0</v>
      </c>
      <c r="G65" s="266">
        <f>E65+F65</f>
        <v>0</v>
      </c>
      <c r="H65" s="274" t="str">
        <f t="shared" ref="H65" si="10">IF(G65=0,"合計が\0表示のためこの行を非表示としてください","")</f>
        <v>合計が\0表示のためこの行を非表示としてください</v>
      </c>
    </row>
    <row r="66" spans="1:9" x14ac:dyDescent="0.2">
      <c r="A66" s="33"/>
      <c r="B66" s="276"/>
      <c r="C66" s="276"/>
      <c r="D66" s="286" t="s">
        <v>125</v>
      </c>
      <c r="E66" s="367">
        <f>SUM(E62:E65)</f>
        <v>16272</v>
      </c>
      <c r="F66" s="266">
        <f>SUM(F62:F65)</f>
        <v>1628</v>
      </c>
      <c r="G66" s="266">
        <f>SUM(G62:G65)</f>
        <v>17900</v>
      </c>
    </row>
    <row r="67" spans="1:9" x14ac:dyDescent="0.2">
      <c r="E67" s="276"/>
    </row>
    <row r="69" spans="1:9" x14ac:dyDescent="0.2">
      <c r="B69" s="304"/>
      <c r="C69" s="32" t="s">
        <v>126</v>
      </c>
      <c r="D69" s="32" t="s">
        <v>127</v>
      </c>
      <c r="E69" s="32" t="s">
        <v>117</v>
      </c>
      <c r="F69" s="32" t="s">
        <v>128</v>
      </c>
    </row>
    <row r="70" spans="1:9" x14ac:dyDescent="0.2">
      <c r="A70" s="503" t="s">
        <v>120</v>
      </c>
      <c r="B70" s="287" t="s">
        <v>97</v>
      </c>
      <c r="C70" s="288">
        <f>G49</f>
        <v>0</v>
      </c>
      <c r="D70" s="289">
        <f>E66</f>
        <v>16272</v>
      </c>
      <c r="E70" s="288">
        <f>F66</f>
        <v>1628</v>
      </c>
      <c r="F70" s="290">
        <f>SUM(C70:E70)</f>
        <v>17900</v>
      </c>
    </row>
    <row r="71" spans="1:9" x14ac:dyDescent="0.2">
      <c r="A71" s="504"/>
      <c r="B71" s="291" t="s">
        <v>538</v>
      </c>
      <c r="C71" s="288">
        <f>G58</f>
        <v>0</v>
      </c>
      <c r="D71" s="292">
        <f>E66</f>
        <v>16272</v>
      </c>
      <c r="E71" s="288">
        <f>F66</f>
        <v>1628</v>
      </c>
      <c r="F71" s="290">
        <f>SUM(C71:E71)</f>
        <v>17900</v>
      </c>
    </row>
    <row r="73" spans="1:9" ht="17" thickBot="1" x14ac:dyDescent="0.25">
      <c r="A73" s="293" t="s">
        <v>129</v>
      </c>
    </row>
    <row r="74" spans="1:9" x14ac:dyDescent="0.2">
      <c r="A74" s="327" t="s">
        <v>130</v>
      </c>
      <c r="B74" s="328"/>
      <c r="C74" s="328"/>
      <c r="D74" s="328"/>
      <c r="E74" s="328"/>
      <c r="F74" s="328"/>
      <c r="G74" s="328"/>
      <c r="H74" s="328"/>
      <c r="I74" s="329"/>
    </row>
    <row r="75" spans="1:9" x14ac:dyDescent="0.2">
      <c r="A75" s="330" t="s">
        <v>450</v>
      </c>
      <c r="B75" s="326"/>
      <c r="C75" s="326"/>
      <c r="D75" s="326"/>
      <c r="E75" s="326"/>
      <c r="F75" s="326"/>
      <c r="G75" s="326"/>
      <c r="H75" s="326"/>
      <c r="I75" s="331"/>
    </row>
    <row r="76" spans="1:9" x14ac:dyDescent="0.2">
      <c r="A76" s="330"/>
      <c r="B76" s="326"/>
      <c r="C76" s="326"/>
      <c r="D76" s="326"/>
      <c r="E76" s="326"/>
      <c r="F76" s="326"/>
      <c r="G76" s="326"/>
      <c r="H76" s="326"/>
      <c r="I76" s="331"/>
    </row>
    <row r="77" spans="1:9" x14ac:dyDescent="0.2">
      <c r="A77" s="330"/>
      <c r="B77" s="326"/>
      <c r="C77" s="326"/>
      <c r="D77" s="326"/>
      <c r="E77" s="326"/>
      <c r="F77" s="326"/>
      <c r="G77" s="326"/>
      <c r="H77" s="326"/>
      <c r="I77" s="331"/>
    </row>
    <row r="78" spans="1:9" x14ac:dyDescent="0.2">
      <c r="A78" s="330"/>
      <c r="B78" s="326"/>
      <c r="C78" s="326"/>
      <c r="D78" s="326"/>
      <c r="E78" s="326"/>
      <c r="F78" s="326"/>
      <c r="G78" s="326"/>
      <c r="H78" s="326"/>
      <c r="I78" s="331"/>
    </row>
    <row r="79" spans="1:9" x14ac:dyDescent="0.2">
      <c r="A79" s="330"/>
      <c r="B79" s="326"/>
      <c r="C79" s="326"/>
      <c r="D79" s="326"/>
      <c r="E79" s="326"/>
      <c r="F79" s="326"/>
      <c r="G79" s="326"/>
      <c r="H79" s="326"/>
      <c r="I79" s="331"/>
    </row>
    <row r="80" spans="1:9" ht="13.5" thickBot="1" x14ac:dyDescent="0.25">
      <c r="A80" s="332"/>
      <c r="B80" s="333"/>
      <c r="C80" s="333"/>
      <c r="D80" s="333"/>
      <c r="E80" s="333"/>
      <c r="F80" s="333"/>
      <c r="G80" s="333"/>
      <c r="H80" s="333"/>
      <c r="I80" s="334"/>
    </row>
    <row r="85" spans="2:2" x14ac:dyDescent="0.2">
      <c r="B85" s="294"/>
    </row>
    <row r="86" spans="2:2" x14ac:dyDescent="0.2">
      <c r="B86" s="294"/>
    </row>
    <row r="87" spans="2:2" x14ac:dyDescent="0.2">
      <c r="B87" s="294"/>
    </row>
  </sheetData>
  <sheetProtection algorithmName="SHA-512" hashValue="FOOT+VKix9I3hYN2UueDfqN0VKECKeRw5X1xzGcBQuDt671TQ+ZV9nHPB4hxT3u53JxM3LynK9nWh2tk56WqwQ==" saltValue="ZHd5LHgqMocpeYMFgKrLSQ==" spinCount="100000" sheet="1" formatCells="0" formatRows="0"/>
  <mergeCells count="32">
    <mergeCell ref="A70:A71"/>
    <mergeCell ref="B52:C52"/>
    <mergeCell ref="B53:C53"/>
    <mergeCell ref="B54:C54"/>
    <mergeCell ref="B55:C55"/>
    <mergeCell ref="A52:A57"/>
    <mergeCell ref="B56:C56"/>
    <mergeCell ref="B57:C57"/>
    <mergeCell ref="F52:F57"/>
    <mergeCell ref="B45:C45"/>
    <mergeCell ref="E19:F19"/>
    <mergeCell ref="B44:C44"/>
    <mergeCell ref="A32:B32"/>
    <mergeCell ref="B43:C43"/>
    <mergeCell ref="B46:C46"/>
    <mergeCell ref="B42:C42"/>
    <mergeCell ref="A43:A48"/>
    <mergeCell ref="B47:C47"/>
    <mergeCell ref="B48:C48"/>
    <mergeCell ref="F43:F48"/>
    <mergeCell ref="B51:C51"/>
    <mergeCell ref="A29:B29"/>
    <mergeCell ref="A30:A31"/>
    <mergeCell ref="I3:J3"/>
    <mergeCell ref="I13:I18"/>
    <mergeCell ref="C13:F18"/>
    <mergeCell ref="B19:D19"/>
    <mergeCell ref="A2:C2"/>
    <mergeCell ref="C5:E5"/>
    <mergeCell ref="C12:D12"/>
    <mergeCell ref="G11:H11"/>
    <mergeCell ref="E12:F12"/>
  </mergeCells>
  <phoneticPr fontId="1"/>
  <conditionalFormatting sqref="H25 J25:L25 H26:L26">
    <cfRule type="expression" dxfId="20" priority="1">
      <formula>$B$27&lt;&gt;"必須"</formula>
    </cfRule>
  </conditionalFormatting>
  <dataValidations count="1">
    <dataValidation type="whole" operator="greaterThanOrEqual" allowBlank="1" showInputMessage="1" showErrorMessage="1" error="整数を入力してください" sqref="C29" xr:uid="{1BDEAE18-8C42-4330-90F9-FCF598535ABD}">
      <formula1>0</formula1>
    </dataValidation>
  </dataValidations>
  <pageMargins left="0.70866141732283472" right="0.70866141732283472" top="1.0236220472440944" bottom="0.74803149606299213" header="0.31496062992125984" footer="0.31496062992125984"/>
  <pageSetup paperSize="9" scale="63" orientation="portrait" r:id="rId1"/>
  <ignoredErrors>
    <ignoredError sqref="F63"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77"/>
  <sheetViews>
    <sheetView zoomScale="116" zoomScaleNormal="116" workbookViewId="0">
      <selection activeCell="K74" sqref="K74"/>
    </sheetView>
  </sheetViews>
  <sheetFormatPr defaultColWidth="8.54296875" defaultRowHeight="21" x14ac:dyDescent="0.2"/>
  <cols>
    <col min="1" max="1" width="4.26953125" style="1" customWidth="1"/>
    <col min="2" max="2" width="11.54296875" style="2" customWidth="1"/>
    <col min="3" max="3" width="10.54296875" style="2" customWidth="1"/>
    <col min="4" max="6" width="11.453125" style="2" customWidth="1"/>
    <col min="7" max="7" width="8.453125" style="2" customWidth="1"/>
    <col min="8" max="8" width="20.453125" style="2" customWidth="1"/>
    <col min="9" max="9" width="13.453125" style="2" customWidth="1"/>
    <col min="10" max="10" width="5.36328125" style="2" customWidth="1"/>
    <col min="11" max="11" width="11.453125" style="2" customWidth="1"/>
    <col min="12" max="15" width="11.453125" style="1" customWidth="1"/>
    <col min="16" max="16384" width="8.54296875" style="1"/>
  </cols>
  <sheetData>
    <row r="1" spans="1:12" ht="14.5" customHeight="1" x14ac:dyDescent="0.2">
      <c r="A1" s="18"/>
      <c r="J1" s="28" t="s">
        <v>0</v>
      </c>
    </row>
    <row r="2" spans="1:12" ht="21" customHeight="1" x14ac:dyDescent="0.2">
      <c r="B2" s="412" t="s">
        <v>298</v>
      </c>
      <c r="C2" s="412"/>
      <c r="D2" s="412"/>
      <c r="E2" s="412"/>
      <c r="F2" s="412"/>
      <c r="G2" s="412"/>
      <c r="H2" s="412"/>
      <c r="I2" s="412"/>
      <c r="J2" s="412"/>
      <c r="K2" s="412"/>
    </row>
    <row r="3" spans="1:12" ht="20.5" customHeight="1" x14ac:dyDescent="0.2">
      <c r="B3" s="552" t="s">
        <v>299</v>
      </c>
      <c r="C3" s="552"/>
      <c r="D3" s="552"/>
      <c r="E3" s="552"/>
      <c r="F3" s="552"/>
      <c r="G3" s="552"/>
      <c r="H3" s="552"/>
      <c r="I3" s="552"/>
      <c r="J3" s="552"/>
      <c r="K3" s="552"/>
    </row>
    <row r="4" spans="1:12" ht="20.5" customHeight="1" x14ac:dyDescent="0.2">
      <c r="B4" s="553" t="s">
        <v>486</v>
      </c>
      <c r="C4" s="553"/>
      <c r="D4" s="553"/>
      <c r="E4" s="553"/>
      <c r="F4" s="553"/>
      <c r="G4" s="553"/>
      <c r="H4" s="553"/>
      <c r="I4" s="553"/>
      <c r="J4" s="553"/>
      <c r="K4" s="553"/>
    </row>
    <row r="5" spans="1:12" ht="20.5" customHeight="1" x14ac:dyDescent="0.2">
      <c r="B5" s="397" t="s">
        <v>300</v>
      </c>
      <c r="C5" s="397"/>
      <c r="D5" s="397"/>
      <c r="E5" s="397"/>
      <c r="F5" s="397"/>
      <c r="G5" s="397"/>
      <c r="H5" s="397"/>
      <c r="I5" s="397"/>
      <c r="J5" s="397"/>
      <c r="K5" s="397"/>
    </row>
    <row r="6" spans="1:12" ht="15.65" customHeight="1" x14ac:dyDescent="0.2">
      <c r="B6" s="9" t="s">
        <v>291</v>
      </c>
      <c r="D6" s="13"/>
      <c r="H6" s="125"/>
      <c r="J6" s="550" t="s">
        <v>534</v>
      </c>
      <c r="K6" s="551"/>
    </row>
    <row r="7" spans="1:12" s="4" customFormat="1" ht="18" customHeight="1" x14ac:dyDescent="0.2">
      <c r="B7" s="388" t="s">
        <v>1</v>
      </c>
      <c r="C7" s="388"/>
      <c r="D7" s="388"/>
      <c r="E7" s="546" t="str">
        <f>'1_見積依頼書(依頼元=&gt;JCW)'!E6</f>
        <v>必須</v>
      </c>
      <c r="F7" s="547"/>
      <c r="G7" s="547"/>
      <c r="H7" s="547"/>
      <c r="I7" s="547"/>
      <c r="J7" s="547"/>
      <c r="K7" s="548"/>
      <c r="L7" s="73"/>
    </row>
    <row r="8" spans="1:12" s="4" customFormat="1" ht="18" customHeight="1" x14ac:dyDescent="0.2">
      <c r="B8" s="388" t="s">
        <v>8</v>
      </c>
      <c r="C8" s="388"/>
      <c r="D8" s="388"/>
      <c r="E8" s="535" t="str">
        <f>'1_見積依頼書(依頼元=&gt;JCW)'!E7</f>
        <v>必須</v>
      </c>
      <c r="F8" s="536"/>
      <c r="G8" s="536"/>
      <c r="H8" s="536"/>
      <c r="I8" s="536"/>
      <c r="J8" s="536"/>
      <c r="K8" s="537"/>
      <c r="L8" s="73"/>
    </row>
    <row r="9" spans="1:12" s="4" customFormat="1" ht="18" customHeight="1" x14ac:dyDescent="0.2">
      <c r="B9" s="388" t="s">
        <v>9</v>
      </c>
      <c r="C9" s="388"/>
      <c r="D9" s="388"/>
      <c r="E9" s="535" t="str">
        <f>'1_見積依頼書(依頼元=&gt;JCW)'!E8</f>
        <v>必須</v>
      </c>
      <c r="F9" s="536"/>
      <c r="G9" s="536"/>
      <c r="H9" s="536"/>
      <c r="I9" s="536"/>
      <c r="J9" s="536"/>
      <c r="K9" s="537"/>
      <c r="L9" s="73"/>
    </row>
    <row r="10" spans="1:12" s="4" customFormat="1" ht="18" customHeight="1" x14ac:dyDescent="0.2">
      <c r="B10" s="388" t="s">
        <v>10</v>
      </c>
      <c r="C10" s="388"/>
      <c r="D10" s="388"/>
      <c r="E10" s="535" t="str">
        <f>'1_見積依頼書(依頼元=&gt;JCW)'!E9</f>
        <v>必須</v>
      </c>
      <c r="F10" s="536"/>
      <c r="G10" s="536"/>
      <c r="H10" s="536"/>
      <c r="I10" s="536"/>
      <c r="J10" s="536"/>
      <c r="K10" s="537"/>
      <c r="L10" s="73"/>
    </row>
    <row r="11" spans="1:12" s="4" customFormat="1" ht="18" customHeight="1" x14ac:dyDescent="0.2">
      <c r="B11" s="549" t="s">
        <v>482</v>
      </c>
      <c r="C11" s="549"/>
      <c r="D11" s="549"/>
      <c r="E11" s="535" t="str">
        <f>'1_見積依頼書(依頼元=&gt;JCW)'!E10</f>
        <v>必須</v>
      </c>
      <c r="F11" s="536"/>
      <c r="G11" s="536"/>
      <c r="H11" s="536"/>
      <c r="I11" s="536"/>
      <c r="J11" s="536"/>
      <c r="K11" s="537"/>
      <c r="L11" s="73"/>
    </row>
    <row r="12" spans="1:12" s="4" customFormat="1" ht="11.5" customHeight="1" x14ac:dyDescent="0.2">
      <c r="B12" s="13"/>
      <c r="C12" s="13"/>
      <c r="D12" s="13"/>
      <c r="E12" s="9"/>
      <c r="F12" s="9"/>
      <c r="G12" s="9"/>
      <c r="H12" s="9"/>
      <c r="I12" s="9"/>
      <c r="J12" s="3"/>
      <c r="K12" s="3"/>
      <c r="L12" s="74"/>
    </row>
    <row r="13" spans="1:12" s="4" customFormat="1" ht="18" customHeight="1" x14ac:dyDescent="0.2">
      <c r="B13" s="9" t="s">
        <v>301</v>
      </c>
      <c r="C13" s="13"/>
      <c r="D13" s="13"/>
      <c r="E13" s="9"/>
      <c r="F13" s="9"/>
      <c r="G13" s="9"/>
      <c r="H13" s="9"/>
      <c r="I13" s="9"/>
      <c r="J13" s="3"/>
      <c r="K13" s="3"/>
      <c r="L13" s="74"/>
    </row>
    <row r="14" spans="1:12" s="4" customFormat="1" ht="18" customHeight="1" x14ac:dyDescent="0.2">
      <c r="B14" s="388" t="s">
        <v>7</v>
      </c>
      <c r="C14" s="388"/>
      <c r="D14" s="388"/>
      <c r="E14" s="546" t="str">
        <f>'1_見積依頼書(依頼元=&gt;JCW)'!E13</f>
        <v>必須</v>
      </c>
      <c r="F14" s="547"/>
      <c r="G14" s="547"/>
      <c r="H14" s="547"/>
      <c r="I14" s="547"/>
      <c r="J14" s="547"/>
      <c r="K14" s="548"/>
      <c r="L14" s="73"/>
    </row>
    <row r="15" spans="1:12" s="4" customFormat="1" ht="18" customHeight="1" x14ac:dyDescent="0.2">
      <c r="B15" s="388" t="s">
        <v>4</v>
      </c>
      <c r="C15" s="388"/>
      <c r="D15" s="388"/>
      <c r="E15" s="535" t="str">
        <f>'1_見積依頼書(依頼元=&gt;JCW)'!E14</f>
        <v>必須</v>
      </c>
      <c r="F15" s="536"/>
      <c r="G15" s="536"/>
      <c r="H15" s="536"/>
      <c r="I15" s="536"/>
      <c r="J15" s="536"/>
      <c r="K15" s="537"/>
      <c r="L15" s="73"/>
    </row>
    <row r="16" spans="1:12" s="4" customFormat="1" ht="18" customHeight="1" x14ac:dyDescent="0.2">
      <c r="B16" s="388" t="s">
        <v>5</v>
      </c>
      <c r="C16" s="388"/>
      <c r="D16" s="388"/>
      <c r="E16" s="535" t="str">
        <f>'1_見積依頼書(依頼元=&gt;JCW)'!E15</f>
        <v>必須</v>
      </c>
      <c r="F16" s="536"/>
      <c r="G16" s="536"/>
      <c r="H16" s="536"/>
      <c r="I16" s="536"/>
      <c r="J16" s="536"/>
      <c r="K16" s="537"/>
      <c r="L16" s="73"/>
    </row>
    <row r="17" spans="2:12" s="4" customFormat="1" ht="18" customHeight="1" x14ac:dyDescent="0.2">
      <c r="B17" s="388" t="s">
        <v>315</v>
      </c>
      <c r="C17" s="388"/>
      <c r="D17" s="388"/>
      <c r="E17" s="535" t="str">
        <f>'1_見積依頼書(依頼元=&gt;JCW)'!E16</f>
        <v>必須</v>
      </c>
      <c r="F17" s="536"/>
      <c r="G17" s="536"/>
      <c r="H17" s="536"/>
      <c r="I17" s="536"/>
      <c r="J17" s="536"/>
      <c r="K17" s="537"/>
      <c r="L17" s="73"/>
    </row>
    <row r="18" spans="2:12" s="4" customFormat="1" ht="18" customHeight="1" x14ac:dyDescent="0.2">
      <c r="B18" s="535" t="s">
        <v>302</v>
      </c>
      <c r="C18" s="536"/>
      <c r="D18" s="536"/>
      <c r="E18" s="540" t="str">
        <f>'1_見積依頼書(依頼元=&gt;JCW)'!E17</f>
        <v>必須</v>
      </c>
      <c r="F18" s="541"/>
      <c r="G18" s="541"/>
      <c r="H18" s="541"/>
      <c r="I18" s="541"/>
      <c r="J18" s="541"/>
      <c r="K18" s="542"/>
      <c r="L18" s="73"/>
    </row>
    <row r="19" spans="2:12" s="4" customFormat="1" ht="20.5" customHeight="1" thickBot="1" x14ac:dyDescent="0.25">
      <c r="E19" s="398"/>
      <c r="F19" s="385"/>
      <c r="G19" s="385"/>
      <c r="H19" s="385"/>
      <c r="I19" s="385"/>
      <c r="J19" s="385"/>
      <c r="K19" s="385"/>
      <c r="L19" s="74"/>
    </row>
    <row r="20" spans="2:12" s="4" customFormat="1" ht="20.5" customHeight="1" thickBot="1" x14ac:dyDescent="0.25">
      <c r="B20" s="132" t="s">
        <v>12</v>
      </c>
      <c r="C20" s="133"/>
      <c r="D20" s="133"/>
      <c r="E20" s="133"/>
      <c r="F20" s="133"/>
      <c r="G20" s="134"/>
      <c r="H20" s="134"/>
      <c r="I20" s="52" t="s">
        <v>13</v>
      </c>
      <c r="J20" s="133"/>
      <c r="K20" s="135"/>
      <c r="L20" s="74"/>
    </row>
    <row r="21" spans="2:12" s="4" customFormat="1" ht="20.5" customHeight="1" x14ac:dyDescent="0.2">
      <c r="B21" s="136" t="s">
        <v>14</v>
      </c>
      <c r="C21" s="12"/>
      <c r="D21" s="12"/>
      <c r="E21" s="12"/>
      <c r="F21" s="12"/>
      <c r="G21" s="12"/>
      <c r="H21" s="137"/>
      <c r="I21" s="12"/>
      <c r="J21" s="12"/>
      <c r="K21" s="138"/>
    </row>
    <row r="22" spans="2:12" s="4" customFormat="1" ht="20.5" customHeight="1" x14ac:dyDescent="0.2">
      <c r="B22" s="538" t="s">
        <v>15</v>
      </c>
      <c r="C22" s="539"/>
      <c r="D22" s="539"/>
      <c r="E22" s="539"/>
      <c r="F22" s="539"/>
      <c r="G22" s="539"/>
      <c r="H22" s="139" t="s">
        <v>16</v>
      </c>
      <c r="I22" s="140"/>
      <c r="J22" s="141"/>
      <c r="K22" s="142"/>
    </row>
    <row r="23" spans="2:12" s="4" customFormat="1" ht="20.5" customHeight="1" x14ac:dyDescent="0.2">
      <c r="K23" s="3"/>
    </row>
    <row r="24" spans="2:12" x14ac:dyDescent="0.2">
      <c r="B24" s="388" t="s">
        <v>79</v>
      </c>
      <c r="C24" s="388"/>
      <c r="D24" s="388"/>
      <c r="E24" s="543" t="s">
        <v>536</v>
      </c>
      <c r="F24" s="544"/>
      <c r="G24" s="544"/>
      <c r="H24" s="544"/>
      <c r="I24" s="544"/>
      <c r="J24" s="544"/>
      <c r="K24" s="545"/>
    </row>
    <row r="25" spans="2:12" ht="20.149999999999999" customHeight="1" x14ac:dyDescent="0.2">
      <c r="B25" s="1"/>
      <c r="C25" s="1"/>
      <c r="D25" s="1"/>
      <c r="E25" s="1"/>
      <c r="F25" s="1"/>
      <c r="G25" s="1"/>
      <c r="H25" s="1"/>
      <c r="I25" s="1"/>
    </row>
    <row r="26" spans="2:12" x14ac:dyDescent="0.2">
      <c r="B26" s="524" t="s">
        <v>412</v>
      </c>
      <c r="C26" s="524"/>
      <c r="D26" s="524"/>
      <c r="E26" s="524"/>
      <c r="F26" s="524"/>
      <c r="G26" s="524"/>
      <c r="H26" s="524"/>
      <c r="I26" s="524"/>
    </row>
    <row r="27" spans="2:12" x14ac:dyDescent="0.2">
      <c r="B27" s="512" t="s">
        <v>487</v>
      </c>
      <c r="C27" s="513"/>
      <c r="D27" s="513"/>
      <c r="E27" s="513"/>
      <c r="F27" s="513"/>
      <c r="G27" s="513"/>
      <c r="H27" s="513"/>
      <c r="I27" s="513"/>
      <c r="J27" s="513"/>
      <c r="K27" s="514"/>
    </row>
    <row r="28" spans="2:12" x14ac:dyDescent="0.2">
      <c r="B28" s="515"/>
      <c r="C28" s="516"/>
      <c r="D28" s="516"/>
      <c r="E28" s="516"/>
      <c r="F28" s="516"/>
      <c r="G28" s="516"/>
      <c r="H28" s="516"/>
      <c r="I28" s="516"/>
      <c r="J28" s="516"/>
      <c r="K28" s="517"/>
    </row>
    <row r="29" spans="2:12" ht="10" customHeight="1" x14ac:dyDescent="0.2">
      <c r="B29" s="175"/>
      <c r="C29" s="175"/>
      <c r="D29" s="175"/>
      <c r="E29" s="175"/>
      <c r="F29" s="175"/>
      <c r="G29" s="175"/>
      <c r="H29" s="175"/>
      <c r="I29" s="175"/>
    </row>
    <row r="30" spans="2:12" ht="15.5" customHeight="1" x14ac:dyDescent="0.2">
      <c r="B30" s="371" t="s">
        <v>25</v>
      </c>
      <c r="C30" s="371"/>
      <c r="D30" s="371"/>
      <c r="E30" s="371"/>
      <c r="F30" s="371"/>
      <c r="G30" s="371"/>
      <c r="H30" s="371"/>
      <c r="I30" s="371"/>
      <c r="J30" s="371"/>
      <c r="K30" s="371"/>
    </row>
    <row r="31" spans="2:12" ht="18" customHeight="1" x14ac:dyDescent="0.2">
      <c r="B31" s="370" t="s">
        <v>26</v>
      </c>
      <c r="C31" s="370"/>
      <c r="D31" s="370"/>
      <c r="E31" s="370"/>
      <c r="F31" s="370"/>
      <c r="G31" s="370"/>
      <c r="H31" s="370"/>
      <c r="I31" s="370"/>
      <c r="J31" s="370"/>
      <c r="K31" s="68"/>
    </row>
    <row r="32" spans="2:12" ht="18" customHeight="1" x14ac:dyDescent="0.2">
      <c r="B32" s="370" t="s">
        <v>27</v>
      </c>
      <c r="C32" s="370"/>
      <c r="D32" s="370"/>
      <c r="E32" s="370"/>
      <c r="F32" s="370"/>
      <c r="G32" s="370"/>
      <c r="H32" s="370"/>
      <c r="I32" s="370"/>
      <c r="J32" s="370"/>
      <c r="K32" s="370"/>
    </row>
    <row r="33" spans="2:11" ht="18" customHeight="1" x14ac:dyDescent="0.2">
      <c r="B33" s="370" t="s">
        <v>28</v>
      </c>
      <c r="C33" s="370"/>
      <c r="D33" s="370"/>
      <c r="E33" s="370"/>
      <c r="F33" s="370"/>
      <c r="G33" s="370"/>
      <c r="H33" s="370"/>
      <c r="I33" s="370"/>
      <c r="J33" s="370"/>
      <c r="K33" s="370"/>
    </row>
    <row r="34" spans="2:11" ht="18" customHeight="1" x14ac:dyDescent="0.2">
      <c r="B34" s="1"/>
      <c r="C34" s="1"/>
      <c r="D34" s="1"/>
      <c r="E34" s="1"/>
      <c r="F34" s="1"/>
      <c r="G34" s="1"/>
      <c r="H34" s="1"/>
      <c r="I34" s="1"/>
    </row>
    <row r="35" spans="2:11" x14ac:dyDescent="0.2">
      <c r="B35" s="10" t="s">
        <v>414</v>
      </c>
      <c r="C35" s="14"/>
      <c r="D35" s="14"/>
      <c r="E35" s="14"/>
      <c r="F35" s="14"/>
      <c r="G35" s="14"/>
      <c r="H35" s="14"/>
      <c r="I35" s="14"/>
      <c r="J35" s="14"/>
    </row>
    <row r="36" spans="2:11" s="182" customFormat="1" x14ac:dyDescent="0.2">
      <c r="B36" s="180" t="s">
        <v>416</v>
      </c>
      <c r="C36" s="144"/>
      <c r="D36" s="144"/>
      <c r="E36" s="144"/>
      <c r="F36" s="144"/>
      <c r="G36" s="144"/>
      <c r="H36" s="144"/>
      <c r="I36" s="144"/>
      <c r="J36" s="144"/>
      <c r="K36" s="181"/>
    </row>
    <row r="37" spans="2:11" x14ac:dyDescent="0.2">
      <c r="B37" s="143" t="s">
        <v>415</v>
      </c>
      <c r="C37" s="14"/>
      <c r="D37" s="14"/>
      <c r="E37" s="14"/>
      <c r="F37" s="14"/>
      <c r="G37" s="14"/>
      <c r="H37" s="14"/>
      <c r="I37" s="14"/>
      <c r="J37" s="14"/>
    </row>
    <row r="38" spans="2:11" x14ac:dyDescent="0.2">
      <c r="B38" s="143"/>
      <c r="C38" s="14"/>
      <c r="D38" s="14"/>
      <c r="E38" s="14"/>
      <c r="F38" s="14"/>
      <c r="G38" s="14"/>
      <c r="H38" s="14"/>
      <c r="I38" s="14"/>
      <c r="J38" s="14"/>
    </row>
    <row r="39" spans="2:11" ht="21.5" thickBot="1" x14ac:dyDescent="0.25">
      <c r="B39" s="66" t="s">
        <v>29</v>
      </c>
      <c r="C39" s="14"/>
      <c r="D39" s="14"/>
      <c r="E39" s="14"/>
      <c r="F39" s="14"/>
      <c r="G39" s="14"/>
      <c r="H39" s="14"/>
      <c r="I39" s="14"/>
      <c r="J39" s="14"/>
    </row>
    <row r="40" spans="2:11" ht="21.5" thickBot="1" x14ac:dyDescent="0.25">
      <c r="B40" s="66" t="s">
        <v>30</v>
      </c>
      <c r="C40" s="14"/>
      <c r="D40" s="14"/>
      <c r="E40" s="14"/>
      <c r="F40" s="14"/>
      <c r="G40" s="14"/>
      <c r="H40" s="14"/>
      <c r="I40" s="52" t="s">
        <v>13</v>
      </c>
      <c r="J40" s="74"/>
    </row>
    <row r="41" spans="2:11" ht="42" customHeight="1" x14ac:dyDescent="0.2">
      <c r="B41" s="524" t="s">
        <v>332</v>
      </c>
      <c r="C41" s="524"/>
      <c r="D41" s="524"/>
      <c r="E41" s="524"/>
      <c r="F41" s="524"/>
      <c r="G41" s="524"/>
      <c r="H41" s="524"/>
      <c r="I41" s="524"/>
      <c r="J41" s="524"/>
    </row>
    <row r="42" spans="2:11" x14ac:dyDescent="0.2">
      <c r="B42" s="518"/>
      <c r="C42" s="519"/>
      <c r="D42" s="519"/>
      <c r="E42" s="519"/>
      <c r="F42" s="519"/>
      <c r="G42" s="519"/>
      <c r="H42" s="519"/>
      <c r="I42" s="520"/>
      <c r="J42" s="74"/>
    </row>
    <row r="43" spans="2:11" x14ac:dyDescent="0.2">
      <c r="B43" s="521"/>
      <c r="C43" s="522"/>
      <c r="D43" s="522"/>
      <c r="E43" s="522"/>
      <c r="F43" s="522"/>
      <c r="G43" s="522"/>
      <c r="H43" s="522"/>
      <c r="I43" s="523"/>
    </row>
    <row r="44" spans="2:11" ht="21.5" thickBot="1" x14ac:dyDescent="0.25"/>
    <row r="45" spans="2:11" ht="21.5" thickBot="1" x14ac:dyDescent="0.25">
      <c r="B45" s="66" t="s">
        <v>31</v>
      </c>
      <c r="C45" s="3"/>
      <c r="D45" s="3"/>
      <c r="I45" s="52" t="s">
        <v>13</v>
      </c>
      <c r="J45" s="74"/>
    </row>
    <row r="46" spans="2:11" x14ac:dyDescent="0.2">
      <c r="B46" s="66"/>
      <c r="C46" s="3"/>
      <c r="D46" s="3"/>
      <c r="J46" s="74"/>
    </row>
    <row r="47" spans="2:11" ht="21.5" thickBot="1" x14ac:dyDescent="0.25">
      <c r="B47" s="66" t="s">
        <v>290</v>
      </c>
      <c r="C47" s="14"/>
      <c r="D47" s="14"/>
      <c r="E47" s="24"/>
      <c r="F47" s="24"/>
      <c r="G47" s="24"/>
      <c r="H47" s="24"/>
      <c r="I47" s="24"/>
      <c r="J47" s="74"/>
      <c r="K47" s="1"/>
    </row>
    <row r="48" spans="2:11" ht="21.5" thickBot="1" x14ac:dyDescent="0.25">
      <c r="B48" s="66" t="s">
        <v>32</v>
      </c>
      <c r="C48" s="14"/>
      <c r="D48" s="14"/>
      <c r="E48" s="24"/>
      <c r="F48" s="24"/>
      <c r="G48" s="24"/>
      <c r="H48" s="24"/>
      <c r="I48" s="167" t="str">
        <f>'1_見積依頼書(依頼元=&gt;JCW)'!I34</f>
        <v>選択要</v>
      </c>
      <c r="J48" s="74"/>
    </row>
    <row r="49" spans="2:12" ht="21.5" thickBot="1" x14ac:dyDescent="0.25">
      <c r="B49" s="66" t="s">
        <v>385</v>
      </c>
      <c r="C49" s="14"/>
      <c r="D49" s="14"/>
      <c r="E49" s="24"/>
      <c r="F49" s="24"/>
      <c r="G49" s="24"/>
      <c r="H49" s="24"/>
      <c r="I49" s="193">
        <f>'1_見積依頼書(依頼元=&gt;JCW)'!I36</f>
        <v>0</v>
      </c>
      <c r="J49" s="170" t="s">
        <v>386</v>
      </c>
      <c r="K49" s="1"/>
    </row>
    <row r="50" spans="2:12" x14ac:dyDescent="0.2">
      <c r="B50" s="66"/>
      <c r="C50" s="14"/>
      <c r="D50" s="14"/>
      <c r="E50" s="24"/>
      <c r="F50" s="24"/>
      <c r="G50" s="24"/>
      <c r="H50" s="24"/>
      <c r="I50" s="14"/>
      <c r="J50" s="74"/>
    </row>
    <row r="51" spans="2:12" x14ac:dyDescent="0.2">
      <c r="B51" s="66" t="s">
        <v>33</v>
      </c>
      <c r="C51" s="14"/>
      <c r="D51" s="14"/>
      <c r="E51" s="24"/>
      <c r="F51" s="24"/>
      <c r="G51" s="24"/>
      <c r="H51" s="24"/>
      <c r="I51" s="24"/>
      <c r="J51" s="24"/>
    </row>
    <row r="52" spans="2:12" x14ac:dyDescent="0.2">
      <c r="B52" s="126" t="s">
        <v>34</v>
      </c>
      <c r="C52" s="127"/>
      <c r="D52" s="127"/>
      <c r="E52" s="128"/>
      <c r="F52" s="128"/>
      <c r="G52" s="128"/>
      <c r="H52" s="128"/>
      <c r="I52" s="128"/>
      <c r="J52" s="24"/>
    </row>
    <row r="53" spans="2:12" x14ac:dyDescent="0.2">
      <c r="B53" s="382" t="s">
        <v>35</v>
      </c>
      <c r="C53" s="383"/>
      <c r="D53" s="383"/>
      <c r="E53" s="383"/>
      <c r="F53" s="383"/>
      <c r="G53" s="383"/>
      <c r="H53" s="383"/>
      <c r="I53" s="383"/>
      <c r="J53" s="129"/>
    </row>
    <row r="54" spans="2:12" ht="33.65" customHeight="1" x14ac:dyDescent="0.2">
      <c r="B54" s="384" t="s">
        <v>36</v>
      </c>
      <c r="C54" s="384"/>
      <c r="D54" s="384"/>
      <c r="E54" s="384"/>
      <c r="F54" s="384"/>
      <c r="G54" s="384"/>
      <c r="H54" s="384"/>
      <c r="I54" s="384"/>
      <c r="J54" s="130"/>
    </row>
    <row r="55" spans="2:12" x14ac:dyDescent="0.2">
      <c r="B55" s="385" t="s">
        <v>37</v>
      </c>
      <c r="C55" s="385"/>
      <c r="D55" s="385"/>
      <c r="E55" s="385"/>
      <c r="F55" s="385"/>
      <c r="G55" s="385"/>
      <c r="H55" s="385"/>
      <c r="I55" s="385"/>
      <c r="J55" s="385"/>
    </row>
    <row r="56" spans="2:12" x14ac:dyDescent="0.2">
      <c r="B56" s="386" t="s">
        <v>38</v>
      </c>
      <c r="C56" s="385"/>
      <c r="D56" s="385"/>
      <c r="E56" s="385"/>
      <c r="F56" s="385"/>
      <c r="G56" s="385"/>
      <c r="H56" s="385"/>
      <c r="I56" s="385"/>
      <c r="J56" s="24"/>
      <c r="L56" s="4"/>
    </row>
    <row r="57" spans="2:12" x14ac:dyDescent="0.2">
      <c r="B57" s="13" t="s">
        <v>39</v>
      </c>
      <c r="C57" s="14"/>
      <c r="D57" s="14"/>
      <c r="E57" s="24"/>
      <c r="F57" s="131" t="s">
        <v>16</v>
      </c>
      <c r="G57" s="24"/>
      <c r="H57" s="24"/>
      <c r="I57" s="67"/>
      <c r="J57" s="24"/>
      <c r="L57" s="4"/>
    </row>
    <row r="58" spans="2:12" x14ac:dyDescent="0.2">
      <c r="B58" s="9"/>
      <c r="C58" s="3"/>
      <c r="D58" s="3"/>
      <c r="I58" s="14"/>
      <c r="L58" s="4"/>
    </row>
    <row r="59" spans="2:12" x14ac:dyDescent="0.2">
      <c r="B59" s="66" t="s">
        <v>467</v>
      </c>
    </row>
    <row r="60" spans="2:12" x14ac:dyDescent="0.2">
      <c r="B60" s="525" t="s">
        <v>468</v>
      </c>
      <c r="C60" s="525"/>
      <c r="D60" s="525"/>
      <c r="E60" s="525"/>
      <c r="F60" s="525"/>
      <c r="G60" s="525"/>
      <c r="H60" s="525"/>
      <c r="I60" s="525"/>
    </row>
    <row r="61" spans="2:12" s="39" customFormat="1" ht="15" customHeight="1" x14ac:dyDescent="0.2">
      <c r="B61" s="526"/>
      <c r="C61" s="527"/>
      <c r="D61" s="527"/>
      <c r="E61" s="527"/>
      <c r="F61" s="527"/>
      <c r="G61" s="527"/>
      <c r="H61" s="527"/>
      <c r="I61" s="527"/>
      <c r="J61" s="527"/>
      <c r="K61" s="528"/>
    </row>
    <row r="62" spans="2:12" s="39" customFormat="1" ht="15" customHeight="1" x14ac:dyDescent="0.2">
      <c r="B62" s="529"/>
      <c r="C62" s="530"/>
      <c r="D62" s="530"/>
      <c r="E62" s="530"/>
      <c r="F62" s="530"/>
      <c r="G62" s="530"/>
      <c r="H62" s="530"/>
      <c r="I62" s="530"/>
      <c r="J62" s="530"/>
      <c r="K62" s="531"/>
    </row>
    <row r="63" spans="2:12" s="39" customFormat="1" ht="15" customHeight="1" x14ac:dyDescent="0.2">
      <c r="B63" s="529"/>
      <c r="C63" s="530"/>
      <c r="D63" s="530"/>
      <c r="E63" s="530"/>
      <c r="F63" s="530"/>
      <c r="G63" s="530"/>
      <c r="H63" s="530"/>
      <c r="I63" s="530"/>
      <c r="J63" s="530"/>
      <c r="K63" s="531"/>
    </row>
    <row r="64" spans="2:12" s="39" customFormat="1" ht="15" customHeight="1" x14ac:dyDescent="0.2">
      <c r="B64" s="529"/>
      <c r="C64" s="530"/>
      <c r="D64" s="530"/>
      <c r="E64" s="530"/>
      <c r="F64" s="530"/>
      <c r="G64" s="530"/>
      <c r="H64" s="530"/>
      <c r="I64" s="530"/>
      <c r="J64" s="530"/>
      <c r="K64" s="531"/>
    </row>
    <row r="65" spans="2:11" s="39" customFormat="1" ht="15" customHeight="1" x14ac:dyDescent="0.2">
      <c r="B65" s="529"/>
      <c r="C65" s="530"/>
      <c r="D65" s="530"/>
      <c r="E65" s="530"/>
      <c r="F65" s="530"/>
      <c r="G65" s="530"/>
      <c r="H65" s="530"/>
      <c r="I65" s="530"/>
      <c r="J65" s="530"/>
      <c r="K65" s="531"/>
    </row>
    <row r="66" spans="2:11" s="39" customFormat="1" ht="15" customHeight="1" x14ac:dyDescent="0.2">
      <c r="B66" s="529"/>
      <c r="C66" s="530"/>
      <c r="D66" s="530"/>
      <c r="E66" s="530"/>
      <c r="F66" s="530"/>
      <c r="G66" s="530"/>
      <c r="H66" s="530"/>
      <c r="I66" s="530"/>
      <c r="J66" s="530"/>
      <c r="K66" s="531"/>
    </row>
    <row r="67" spans="2:11" s="39" customFormat="1" ht="15" customHeight="1" x14ac:dyDescent="0.2">
      <c r="B67" s="529"/>
      <c r="C67" s="530"/>
      <c r="D67" s="530"/>
      <c r="E67" s="530"/>
      <c r="F67" s="530"/>
      <c r="G67" s="530"/>
      <c r="H67" s="530"/>
      <c r="I67" s="530"/>
      <c r="J67" s="530"/>
      <c r="K67" s="531"/>
    </row>
    <row r="68" spans="2:11" s="39" customFormat="1" ht="15" customHeight="1" x14ac:dyDescent="0.2">
      <c r="B68" s="532"/>
      <c r="C68" s="533"/>
      <c r="D68" s="533"/>
      <c r="E68" s="533"/>
      <c r="F68" s="533"/>
      <c r="G68" s="533"/>
      <c r="H68" s="533"/>
      <c r="I68" s="533"/>
      <c r="J68" s="533"/>
      <c r="K68" s="534"/>
    </row>
    <row r="69" spans="2:11" x14ac:dyDescent="0.2">
      <c r="B69" s="210"/>
      <c r="C69" s="210"/>
      <c r="D69" s="210"/>
      <c r="E69" s="210"/>
      <c r="F69" s="210"/>
      <c r="G69" s="210"/>
      <c r="H69" s="210"/>
      <c r="I69" s="210"/>
      <c r="J69" s="15"/>
    </row>
    <row r="70" spans="2:11" x14ac:dyDescent="0.2">
      <c r="B70" s="66" t="s">
        <v>466</v>
      </c>
    </row>
    <row r="71" spans="2:11" ht="18" customHeight="1" x14ac:dyDescent="0.2">
      <c r="B71" s="388" t="s">
        <v>40</v>
      </c>
      <c r="C71" s="388"/>
      <c r="D71" s="388"/>
      <c r="E71" s="509"/>
      <c r="F71" s="509"/>
      <c r="G71" s="509"/>
      <c r="H71" s="509"/>
      <c r="I71" s="509"/>
    </row>
    <row r="72" spans="2:11" ht="18" customHeight="1" x14ac:dyDescent="0.2">
      <c r="B72" s="388" t="s">
        <v>41</v>
      </c>
      <c r="C72" s="388"/>
      <c r="D72" s="388"/>
      <c r="E72" s="509"/>
      <c r="F72" s="509"/>
      <c r="G72" s="509"/>
      <c r="H72" s="509"/>
      <c r="I72" s="509"/>
    </row>
    <row r="73" spans="2:11" ht="18" customHeight="1" x14ac:dyDescent="0.2">
      <c r="B73" s="388" t="s">
        <v>42</v>
      </c>
      <c r="C73" s="388"/>
      <c r="D73" s="388"/>
      <c r="E73" s="509"/>
      <c r="F73" s="509"/>
      <c r="G73" s="509"/>
      <c r="H73" s="509"/>
      <c r="I73" s="509"/>
    </row>
    <row r="74" spans="2:11" ht="18" customHeight="1" x14ac:dyDescent="0.2">
      <c r="B74" s="388" t="s">
        <v>43</v>
      </c>
      <c r="C74" s="388"/>
      <c r="D74" s="388"/>
      <c r="E74" s="510"/>
      <c r="F74" s="511"/>
      <c r="G74" s="511"/>
      <c r="H74" s="511"/>
      <c r="I74" s="511"/>
    </row>
    <row r="75" spans="2:11" ht="18" customHeight="1" x14ac:dyDescent="0.2">
      <c r="B75" s="388" t="s">
        <v>44</v>
      </c>
      <c r="C75" s="388"/>
      <c r="D75" s="388"/>
      <c r="E75" s="509"/>
      <c r="F75" s="509"/>
      <c r="G75" s="509"/>
      <c r="H75" s="509"/>
      <c r="I75" s="509"/>
    </row>
    <row r="76" spans="2:11" x14ac:dyDescent="0.2">
      <c r="B76" s="15"/>
      <c r="C76" s="15"/>
      <c r="D76" s="15"/>
      <c r="E76" s="15"/>
      <c r="F76" s="15"/>
      <c r="G76" s="15"/>
      <c r="H76" s="15"/>
      <c r="I76" s="15"/>
      <c r="J76" s="15"/>
    </row>
    <row r="77" spans="2:11" x14ac:dyDescent="0.2">
      <c r="C77" s="5"/>
      <c r="D77" s="5"/>
      <c r="E77" s="6"/>
      <c r="F77" s="6"/>
      <c r="G77" s="7"/>
      <c r="H77" s="5"/>
      <c r="I77" s="8"/>
      <c r="J77" s="6"/>
    </row>
  </sheetData>
  <sheetProtection algorithmName="SHA-512" hashValue="b3ZKBsIfFVuwVBIpTLQgZifIOY9WsOpBg0NpZeZRxMvTBapG2OB5/jP05tb6DQac1cGhMauWkUU5EptDa0XeCg==" saltValue="JmAIfiNw2UA+fsOg3vOm1w==" spinCount="100000" sheet="1" objects="1" scenarios="1" formatCells="0"/>
  <mergeCells count="53">
    <mergeCell ref="B2:K2"/>
    <mergeCell ref="B7:D7"/>
    <mergeCell ref="B8:D8"/>
    <mergeCell ref="B9:D9"/>
    <mergeCell ref="E7:K7"/>
    <mergeCell ref="E8:K8"/>
    <mergeCell ref="E9:K9"/>
    <mergeCell ref="J6:K6"/>
    <mergeCell ref="B5:K5"/>
    <mergeCell ref="B3:K3"/>
    <mergeCell ref="B4:K4"/>
    <mergeCell ref="E10:K10"/>
    <mergeCell ref="B16:D16"/>
    <mergeCell ref="E15:K15"/>
    <mergeCell ref="B10:D10"/>
    <mergeCell ref="B15:D15"/>
    <mergeCell ref="B14:D14"/>
    <mergeCell ref="E14:K14"/>
    <mergeCell ref="E16:K16"/>
    <mergeCell ref="B11:D11"/>
    <mergeCell ref="E11:K11"/>
    <mergeCell ref="B26:I26"/>
    <mergeCell ref="E19:K19"/>
    <mergeCell ref="E17:K17"/>
    <mergeCell ref="B22:G22"/>
    <mergeCell ref="B18:D18"/>
    <mergeCell ref="E18:K18"/>
    <mergeCell ref="B24:D24"/>
    <mergeCell ref="B17:D17"/>
    <mergeCell ref="E24:K24"/>
    <mergeCell ref="B27:K28"/>
    <mergeCell ref="B30:K30"/>
    <mergeCell ref="B32:K32"/>
    <mergeCell ref="B31:J31"/>
    <mergeCell ref="B71:D71"/>
    <mergeCell ref="E71:I71"/>
    <mergeCell ref="B55:J55"/>
    <mergeCell ref="B56:I56"/>
    <mergeCell ref="B42:I43"/>
    <mergeCell ref="B41:J41"/>
    <mergeCell ref="B33:K33"/>
    <mergeCell ref="B54:I54"/>
    <mergeCell ref="B53:I53"/>
    <mergeCell ref="B60:I60"/>
    <mergeCell ref="B61:K68"/>
    <mergeCell ref="B75:D75"/>
    <mergeCell ref="E75:I75"/>
    <mergeCell ref="B72:D72"/>
    <mergeCell ref="E72:I72"/>
    <mergeCell ref="B73:D73"/>
    <mergeCell ref="E73:I73"/>
    <mergeCell ref="B74:D74"/>
    <mergeCell ref="E74:I74"/>
  </mergeCells>
  <phoneticPr fontId="1"/>
  <conditionalFormatting sqref="E7:K7 E8">
    <cfRule type="containsText" dxfId="19" priority="22" operator="containsText" text="必須">
      <formula>NOT(ISERROR(SEARCH("必須",E7)))</formula>
    </cfRule>
    <cfRule type="containsText" dxfId="18" priority="23" operator="containsText" text="必ず記入ください">
      <formula>NOT(ISERROR(SEARCH("必ず記入ください",E7)))</formula>
    </cfRule>
  </conditionalFormatting>
  <conditionalFormatting sqref="E9:K11">
    <cfRule type="containsText" dxfId="17" priority="1" operator="containsText" text="必須">
      <formula>NOT(ISERROR(SEARCH("必須",E9)))</formula>
    </cfRule>
    <cfRule type="containsText" dxfId="16" priority="2" operator="containsText" text="必ず記入ください">
      <formula>NOT(ISERROR(SEARCH("必ず記入ください",E9)))</formula>
    </cfRule>
  </conditionalFormatting>
  <conditionalFormatting sqref="E14:K14 E15:E17">
    <cfRule type="containsText" dxfId="15" priority="48" operator="containsText" text="必須">
      <formula>NOT(ISERROR(SEARCH("必須",E14)))</formula>
    </cfRule>
    <cfRule type="containsText" dxfId="14" priority="50" operator="containsText" text="必ず記入ください">
      <formula>NOT(ISERROR(SEARCH("必ず記入ください",E14)))</formula>
    </cfRule>
  </conditionalFormatting>
  <conditionalFormatting sqref="E18:K18">
    <cfRule type="cellIs" dxfId="13" priority="15" operator="equal">
      <formula>"必須"</formula>
    </cfRule>
  </conditionalFormatting>
  <conditionalFormatting sqref="E24:K24">
    <cfRule type="cellIs" dxfId="12" priority="14" operator="equal">
      <formula>"必須"</formula>
    </cfRule>
  </conditionalFormatting>
  <conditionalFormatting sqref="I20">
    <cfRule type="containsText" dxfId="11" priority="40" operator="containsText" text="選択要">
      <formula>NOT(ISERROR(SEARCH("選択要",I20)))</formula>
    </cfRule>
    <cfRule type="cellIs" dxfId="10" priority="63" operator="equal">
      <formula>0</formula>
    </cfRule>
    <cfRule type="containsText" dxfId="9" priority="83" operator="containsText" text="選択要">
      <formula>NOT(ISERROR(SEARCH("選択要",I20)))</formula>
    </cfRule>
    <cfRule type="containsText" dxfId="8" priority="84" operator="containsText" text="0">
      <formula>NOT(ISERROR(SEARCH("0",I20)))</formula>
    </cfRule>
  </conditionalFormatting>
  <conditionalFormatting sqref="I40">
    <cfRule type="containsText" dxfId="7" priority="35" operator="containsText" text="選択要">
      <formula>NOT(ISERROR(SEARCH("選択要",I40)))</formula>
    </cfRule>
    <cfRule type="cellIs" dxfId="6" priority="57" operator="equal">
      <formula>0</formula>
    </cfRule>
    <cfRule type="containsText" dxfId="5" priority="58" operator="containsText" text="選択要">
      <formula>NOT(ISERROR(SEARCH("選択要",I40)))</formula>
    </cfRule>
  </conditionalFormatting>
  <conditionalFormatting sqref="I45">
    <cfRule type="containsText" dxfId="4" priority="34" operator="containsText" text="選択要">
      <formula>NOT(ISERROR(SEARCH("選択要",I45)))</formula>
    </cfRule>
    <cfRule type="cellIs" dxfId="3" priority="55" operator="equal">
      <formula>0</formula>
    </cfRule>
    <cfRule type="containsText" dxfId="2" priority="56" operator="containsText" text="選択要">
      <formula>NOT(ISERROR(SEARCH("選択要",I45)))</formula>
    </cfRule>
  </conditionalFormatting>
  <conditionalFormatting sqref="I58">
    <cfRule type="containsText" dxfId="1" priority="62" operator="containsText" text="選択要">
      <formula>NOT(ISERROR(SEARCH("選択要",I58)))</formula>
    </cfRule>
  </conditionalFormatting>
  <conditionalFormatting sqref="I49:J49">
    <cfRule type="expression" dxfId="0" priority="4">
      <formula>#REF!="必要"</formula>
    </cfRule>
  </conditionalFormatting>
  <dataValidations count="3">
    <dataValidation type="list" allowBlank="1" showInputMessage="1" showErrorMessage="1" sqref="I58 I40" xr:uid="{42091EC0-FF0E-42AE-884E-F4FD7D379557}">
      <formula1>"選択要,有,無"</formula1>
    </dataValidation>
    <dataValidation type="list" allowBlank="1" showInputMessage="1" showErrorMessage="1" sqref="I45" xr:uid="{5C08C319-E205-4837-8EF2-5BA14D5EF254}">
      <formula1>"選択要,可,不可"</formula1>
    </dataValidation>
    <dataValidation type="list" allowBlank="1" showInputMessage="1" showErrorMessage="1" sqref="I20" xr:uid="{F98E70AD-70A5-47D5-94F2-0D6D294910B5}">
      <formula1>"選択要,YES,NO,後日連絡"</formula1>
    </dataValidation>
  </dataValidations>
  <hyperlinks>
    <hyperlink ref="F57" r:id="rId1" xr:uid="{D00A2A64-4B63-4F01-8D47-18DD62FB5274}"/>
    <hyperlink ref="H22" r:id="rId2" xr:uid="{976E0DAA-AF92-4644-A2E4-D6A10058487D}"/>
  </hyperlinks>
  <pageMargins left="0.43307086614173229" right="0.19685039370078741" top="0.19685039370078741" bottom="0" header="0.11811023622047245" footer="3.937007874015748E-2"/>
  <pageSetup paperSize="9" scale="58" orientation="portrait" horizontalDpi="4294967293" r:id="rId3"/>
  <ignoredErrors>
    <ignoredError sqref="E18 I49" unlockedFormula="1"/>
  </ignoredError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9666D-BD4C-452E-995C-BAEC814062AE}">
  <dimension ref="B1:AC169"/>
  <sheetViews>
    <sheetView topLeftCell="A2" workbookViewId="0">
      <selection activeCell="AC169" sqref="AC169"/>
    </sheetView>
  </sheetViews>
  <sheetFormatPr defaultRowHeight="13" x14ac:dyDescent="0.2"/>
  <cols>
    <col min="2" max="2" width="4.453125" customWidth="1"/>
    <col min="3" max="3" width="23.81640625" customWidth="1"/>
    <col min="4" max="4" width="13" customWidth="1"/>
    <col min="5" max="5" width="18.36328125" bestFit="1" customWidth="1"/>
    <col min="6" max="6" width="20.7265625" customWidth="1"/>
    <col min="7" max="7" width="25.26953125" customWidth="1"/>
    <col min="8" max="8" width="28.08984375" style="33" customWidth="1"/>
    <col min="9" max="9" width="24.36328125" customWidth="1"/>
    <col min="10" max="10" width="24.36328125" bestFit="1" customWidth="1"/>
    <col min="11" max="11" width="16.08984375" customWidth="1"/>
    <col min="12" max="12" width="16.81640625" customWidth="1"/>
    <col min="13" max="13" width="19.7265625" bestFit="1" customWidth="1"/>
    <col min="14" max="14" width="24.81640625" bestFit="1" customWidth="1"/>
    <col min="15" max="15" width="16.54296875" customWidth="1"/>
    <col min="16" max="16" width="13.1796875" customWidth="1"/>
    <col min="17" max="17" width="12" customWidth="1"/>
    <col min="18" max="18" width="17.54296875" customWidth="1"/>
    <col min="19" max="19" width="10.26953125" bestFit="1" customWidth="1"/>
    <col min="20" max="20" width="10.7265625" customWidth="1"/>
    <col min="21" max="21" width="3.453125" bestFit="1" customWidth="1"/>
    <col min="22" max="22" width="18.36328125" customWidth="1"/>
    <col min="23" max="23" width="13.54296875" customWidth="1"/>
    <col min="24" max="24" width="13.26953125" customWidth="1"/>
    <col min="25" max="25" width="11.6328125" customWidth="1"/>
    <col min="26" max="26" width="16.54296875" customWidth="1"/>
    <col min="27" max="27" width="13.54296875" customWidth="1"/>
    <col min="28" max="28" width="16.6328125" customWidth="1"/>
    <col min="29" max="29" width="17.90625" customWidth="1"/>
    <col min="30" max="30" width="12" customWidth="1"/>
    <col min="31" max="31" width="12.26953125" customWidth="1"/>
    <col min="32" max="33" width="11.453125" customWidth="1"/>
  </cols>
  <sheetData>
    <row r="1" spans="2:29" s="1" customFormat="1" ht="14.5" customHeight="1" x14ac:dyDescent="0.2">
      <c r="B1" s="18"/>
      <c r="C1" s="18"/>
      <c r="D1" s="2"/>
      <c r="E1" s="2"/>
      <c r="F1" s="2"/>
      <c r="G1" s="2"/>
      <c r="H1" s="2"/>
      <c r="I1" s="2"/>
      <c r="J1" s="2"/>
      <c r="K1" s="2"/>
      <c r="L1" s="2"/>
      <c r="M1" s="28"/>
      <c r="N1" s="2"/>
    </row>
    <row r="2" spans="2:29" ht="40" customHeight="1" thickBot="1" x14ac:dyDescent="0.25">
      <c r="B2" s="1" t="s">
        <v>488</v>
      </c>
      <c r="C2" s="11"/>
      <c r="E2" s="612" t="s">
        <v>512</v>
      </c>
      <c r="F2" s="612"/>
      <c r="G2" s="612"/>
      <c r="H2" s="612"/>
      <c r="I2" s="612"/>
      <c r="J2" s="117" t="s">
        <v>88</v>
      </c>
      <c r="Z2" s="29" t="s">
        <v>87</v>
      </c>
      <c r="AB2" s="617" t="str">
        <f>'2‗見積回答(JCW=&gt;依頼元）'!J1</f>
        <v>JCW見積番号：KT-00XX</v>
      </c>
      <c r="AC2" s="617"/>
    </row>
    <row r="3" spans="2:29" s="41" customFormat="1" ht="62" customHeight="1" x14ac:dyDescent="0.2">
      <c r="B3" s="426" t="s">
        <v>89</v>
      </c>
      <c r="C3" s="609" t="str">
        <f>'1.1_見積依頼該当器物ﾘｽﾄ(依頼元=&gt;JCW)'!C3</f>
        <v>受検機種</v>
      </c>
      <c r="D3" s="609" t="str">
        <f>'1.1_見積依頼該当器物ﾘｽﾄ(依頼元=&gt;JCW)'!D3</f>
        <v>製造事業者名</v>
      </c>
      <c r="E3" s="432" t="s">
        <v>462</v>
      </c>
      <c r="F3" s="610" t="s">
        <v>451</v>
      </c>
      <c r="G3" s="432" t="s">
        <v>458</v>
      </c>
      <c r="H3" s="609" t="str">
        <f>'1.1_見積依頼該当器物ﾘｽﾄ(依頼元=&gt;JCW)'!F3</f>
        <v>型式</v>
      </c>
      <c r="I3" s="610" t="s">
        <v>457</v>
      </c>
      <c r="J3" s="432" t="str">
        <f>'1.1_見積依頼該当器物ﾘｽﾄ(依頼元=&gt;JCW)'!G3</f>
        <v>製造番号・器物番号
※新規の場合は記載不要</v>
      </c>
      <c r="K3" s="432" t="s">
        <v>408</v>
      </c>
      <c r="L3" s="432" t="s">
        <v>409</v>
      </c>
      <c r="M3" s="432" t="s">
        <v>410</v>
      </c>
      <c r="N3" s="602" t="s">
        <v>465</v>
      </c>
      <c r="O3" s="605" t="s">
        <v>91</v>
      </c>
      <c r="P3" s="607" t="s">
        <v>18</v>
      </c>
      <c r="Q3" s="609" t="s">
        <v>19</v>
      </c>
      <c r="R3" s="602" t="s">
        <v>543</v>
      </c>
      <c r="S3" s="603" t="s">
        <v>544</v>
      </c>
      <c r="T3" s="598" t="s">
        <v>285</v>
      </c>
      <c r="U3" s="600" t="s">
        <v>399</v>
      </c>
      <c r="V3" s="602" t="s">
        <v>545</v>
      </c>
      <c r="W3" s="616" t="s">
        <v>546</v>
      </c>
      <c r="X3" s="616"/>
      <c r="Y3" s="432" t="s">
        <v>413</v>
      </c>
      <c r="Z3" s="603" t="s">
        <v>433</v>
      </c>
      <c r="AA3" s="593" t="s">
        <v>145</v>
      </c>
      <c r="AB3" s="613"/>
      <c r="AC3" s="614"/>
    </row>
    <row r="4" spans="2:29" s="41" customFormat="1" ht="47" customHeight="1" thickBot="1" x14ac:dyDescent="0.25">
      <c r="B4" s="427"/>
      <c r="C4" s="434"/>
      <c r="D4" s="434"/>
      <c r="E4" s="433"/>
      <c r="F4" s="611"/>
      <c r="G4" s="434"/>
      <c r="H4" s="434"/>
      <c r="I4" s="611"/>
      <c r="J4" s="433"/>
      <c r="K4" s="433"/>
      <c r="L4" s="433"/>
      <c r="M4" s="433"/>
      <c r="N4" s="592"/>
      <c r="O4" s="606"/>
      <c r="P4" s="608"/>
      <c r="Q4" s="434"/>
      <c r="R4" s="592"/>
      <c r="S4" s="604"/>
      <c r="T4" s="599"/>
      <c r="U4" s="601"/>
      <c r="V4" s="592"/>
      <c r="W4" s="184" t="s">
        <v>401</v>
      </c>
      <c r="X4" s="185" t="s">
        <v>400</v>
      </c>
      <c r="Y4" s="433"/>
      <c r="Z4" s="604"/>
      <c r="AA4" s="595" t="s">
        <v>403</v>
      </c>
      <c r="AB4" s="615"/>
      <c r="AC4" s="353" t="s">
        <v>547</v>
      </c>
    </row>
    <row r="5" spans="2:29" ht="28.5" customHeight="1" x14ac:dyDescent="0.2">
      <c r="B5" s="426">
        <v>1</v>
      </c>
      <c r="C5" s="576" t="str">
        <f>'1.1_見積依頼該当器物ﾘｽﾄ(依頼元=&gt;JCW)'!C5</f>
        <v>選択要</v>
      </c>
      <c r="D5" s="576" t="str">
        <f>'1.1_見積依頼該当器物ﾘｽﾄ(依頼元=&gt;JCW)'!D5</f>
        <v>必須</v>
      </c>
      <c r="E5" s="557"/>
      <c r="F5" s="557"/>
      <c r="G5" s="578">
        <f>'1.1_見積依頼該当器物ﾘｽﾄ(依頼元=&gt;JCW)'!E5</f>
        <v>0</v>
      </c>
      <c r="H5" s="554" t="str">
        <f>'1.1_見積依頼該当器物ﾘｽﾄ(依頼元=&gt;JCW)'!F5</f>
        <v>必須</v>
      </c>
      <c r="I5" s="581"/>
      <c r="J5" s="584">
        <f>'1.1_見積依頼該当器物ﾘｽﾄ(依頼元=&gt;JCW)'!G5</f>
        <v>0</v>
      </c>
      <c r="K5" s="587"/>
      <c r="L5" s="587"/>
      <c r="M5" s="587"/>
      <c r="N5" s="581" t="s">
        <v>411</v>
      </c>
      <c r="O5" s="557" t="s">
        <v>411</v>
      </c>
      <c r="P5" s="581" t="s">
        <v>2</v>
      </c>
      <c r="Q5" s="581"/>
      <c r="R5" s="560" t="s">
        <v>2</v>
      </c>
      <c r="S5" s="560" t="s">
        <v>2</v>
      </c>
      <c r="T5" s="563" t="str">
        <f>'1.1_見積依頼該当器物ﾘｽﾄ(依頼元=&gt;JCW)'!H5</f>
        <v>必須</v>
      </c>
      <c r="U5" s="566" t="s">
        <v>51</v>
      </c>
      <c r="V5" s="569" t="s">
        <v>2</v>
      </c>
      <c r="W5" s="572" t="s">
        <v>2</v>
      </c>
      <c r="X5" s="572" t="s">
        <v>2</v>
      </c>
      <c r="Y5" s="554" t="str">
        <f>'1.1_見積依頼該当器物ﾘｽﾄ(依頼元=&gt;JCW)'!M5</f>
        <v>選択要</v>
      </c>
      <c r="Z5" s="557" t="s">
        <v>411</v>
      </c>
      <c r="AA5" s="70" t="s">
        <v>92</v>
      </c>
      <c r="AB5" s="212" t="str">
        <f>'1.1_見積依頼該当器物ﾘｽﾄ(依頼元=&gt;JCW)'!K5</f>
        <v>必須</v>
      </c>
      <c r="AC5" s="306" t="str">
        <f>'1.1_見積依頼該当器物ﾘｽﾄ(依頼元=&gt;JCW)'!L5</f>
        <v>必須</v>
      </c>
    </row>
    <row r="6" spans="2:29" ht="28.5" customHeight="1" x14ac:dyDescent="0.2">
      <c r="B6" s="575"/>
      <c r="C6" s="477"/>
      <c r="D6" s="477"/>
      <c r="E6" s="558"/>
      <c r="F6" s="558"/>
      <c r="G6" s="579"/>
      <c r="H6" s="555"/>
      <c r="I6" s="582"/>
      <c r="J6" s="585"/>
      <c r="K6" s="588"/>
      <c r="L6" s="588"/>
      <c r="M6" s="588"/>
      <c r="N6" s="582"/>
      <c r="O6" s="558"/>
      <c r="P6" s="582"/>
      <c r="Q6" s="582"/>
      <c r="R6" s="561"/>
      <c r="S6" s="561"/>
      <c r="T6" s="564"/>
      <c r="U6" s="567"/>
      <c r="V6" s="570"/>
      <c r="W6" s="573"/>
      <c r="X6" s="573"/>
      <c r="Y6" s="555"/>
      <c r="Z6" s="558"/>
      <c r="AA6" s="69" t="s">
        <v>93</v>
      </c>
      <c r="AB6" s="213" t="str">
        <f>'1.1_見積依頼該当器物ﾘｽﾄ(依頼元=&gt;JCW)'!K6</f>
        <v>必須</v>
      </c>
      <c r="AC6" s="307" t="str">
        <f>'1.1_見積依頼該当器物ﾘｽﾄ(依頼元=&gt;JCW)'!L6</f>
        <v>必須</v>
      </c>
    </row>
    <row r="7" spans="2:29" ht="28.5" customHeight="1" x14ac:dyDescent="0.2">
      <c r="B7" s="575"/>
      <c r="C7" s="477"/>
      <c r="D7" s="477"/>
      <c r="E7" s="558"/>
      <c r="F7" s="558"/>
      <c r="G7" s="579"/>
      <c r="H7" s="555"/>
      <c r="I7" s="582"/>
      <c r="J7" s="585"/>
      <c r="K7" s="588"/>
      <c r="L7" s="588"/>
      <c r="M7" s="588"/>
      <c r="N7" s="582"/>
      <c r="O7" s="558"/>
      <c r="P7" s="582"/>
      <c r="Q7" s="582"/>
      <c r="R7" s="561"/>
      <c r="S7" s="561"/>
      <c r="T7" s="564"/>
      <c r="U7" s="567"/>
      <c r="V7" s="570"/>
      <c r="W7" s="573"/>
      <c r="X7" s="573"/>
      <c r="Y7" s="555"/>
      <c r="Z7" s="558"/>
      <c r="AA7" s="69" t="s">
        <v>22</v>
      </c>
      <c r="AB7" s="178" t="s">
        <v>405</v>
      </c>
      <c r="AC7" s="176" t="s">
        <v>406</v>
      </c>
    </row>
    <row r="8" spans="2:29" ht="28.5" customHeight="1" thickBot="1" x14ac:dyDescent="0.25">
      <c r="B8" s="427"/>
      <c r="C8" s="577"/>
      <c r="D8" s="577"/>
      <c r="E8" s="559"/>
      <c r="F8" s="559"/>
      <c r="G8" s="580"/>
      <c r="H8" s="556"/>
      <c r="I8" s="583"/>
      <c r="J8" s="586"/>
      <c r="K8" s="589"/>
      <c r="L8" s="589"/>
      <c r="M8" s="589"/>
      <c r="N8" s="583"/>
      <c r="O8" s="559"/>
      <c r="P8" s="583"/>
      <c r="Q8" s="583"/>
      <c r="R8" s="562"/>
      <c r="S8" s="562"/>
      <c r="T8" s="565"/>
      <c r="U8" s="568"/>
      <c r="V8" s="571"/>
      <c r="W8" s="574"/>
      <c r="X8" s="574"/>
      <c r="Y8" s="556"/>
      <c r="Z8" s="559"/>
      <c r="AA8" s="71" t="s">
        <v>23</v>
      </c>
      <c r="AB8" s="179" t="s">
        <v>406</v>
      </c>
      <c r="AC8" s="177" t="s">
        <v>406</v>
      </c>
    </row>
    <row r="9" spans="2:29" ht="28.5" customHeight="1" x14ac:dyDescent="0.2">
      <c r="B9" s="426">
        <v>2</v>
      </c>
      <c r="C9" s="576" t="str">
        <f>'1.1_見積依頼該当器物ﾘｽﾄ(依頼元=&gt;JCW)'!C7</f>
        <v>選択要</v>
      </c>
      <c r="D9" s="576" t="str">
        <f>'1.1_見積依頼該当器物ﾘｽﾄ(依頼元=&gt;JCW)'!D7</f>
        <v>必須</v>
      </c>
      <c r="E9" s="557"/>
      <c r="F9" s="557"/>
      <c r="G9" s="578">
        <f>'1.1_見積依頼該当器物ﾘｽﾄ(依頼元=&gt;JCW)'!E7</f>
        <v>0</v>
      </c>
      <c r="H9" s="554" t="str">
        <f>'1.1_見積依頼該当器物ﾘｽﾄ(依頼元=&gt;JCW)'!F7</f>
        <v>必須</v>
      </c>
      <c r="I9" s="581"/>
      <c r="J9" s="584">
        <f>'1.1_見積依頼該当器物ﾘｽﾄ(依頼元=&gt;JCW)'!G7</f>
        <v>0</v>
      </c>
      <c r="K9" s="587"/>
      <c r="L9" s="587"/>
      <c r="M9" s="587"/>
      <c r="N9" s="581" t="s">
        <v>13</v>
      </c>
      <c r="O9" s="557" t="s">
        <v>411</v>
      </c>
      <c r="P9" s="581" t="s">
        <v>2</v>
      </c>
      <c r="Q9" s="581"/>
      <c r="R9" s="560" t="s">
        <v>2</v>
      </c>
      <c r="S9" s="560" t="s">
        <v>2</v>
      </c>
      <c r="T9" s="563" t="str">
        <f>'1.1_見積依頼該当器物ﾘｽﾄ(依頼元=&gt;JCW)'!H7</f>
        <v>必須</v>
      </c>
      <c r="U9" s="566" t="s">
        <v>51</v>
      </c>
      <c r="V9" s="569" t="s">
        <v>2</v>
      </c>
      <c r="W9" s="572" t="s">
        <v>2</v>
      </c>
      <c r="X9" s="572" t="s">
        <v>2</v>
      </c>
      <c r="Y9" s="554" t="str">
        <f>'1.1_見積依頼該当器物ﾘｽﾄ(依頼元=&gt;JCW)'!M7</f>
        <v>選択要</v>
      </c>
      <c r="Z9" s="557" t="s">
        <v>411</v>
      </c>
      <c r="AA9" s="70" t="s">
        <v>92</v>
      </c>
      <c r="AB9" s="212" t="str">
        <f>'1.1_見積依頼該当器物ﾘｽﾄ(依頼元=&gt;JCW)'!K7</f>
        <v>必須</v>
      </c>
      <c r="AC9" s="306" t="str">
        <f>'1.1_見積依頼該当器物ﾘｽﾄ(依頼元=&gt;JCW)'!L7</f>
        <v>必須</v>
      </c>
    </row>
    <row r="10" spans="2:29" ht="28.5" customHeight="1" x14ac:dyDescent="0.2">
      <c r="B10" s="575"/>
      <c r="C10" s="477"/>
      <c r="D10" s="477"/>
      <c r="E10" s="558"/>
      <c r="F10" s="558"/>
      <c r="G10" s="579"/>
      <c r="H10" s="555"/>
      <c r="I10" s="582"/>
      <c r="J10" s="585"/>
      <c r="K10" s="588"/>
      <c r="L10" s="588"/>
      <c r="M10" s="588"/>
      <c r="N10" s="582"/>
      <c r="O10" s="558"/>
      <c r="P10" s="582"/>
      <c r="Q10" s="582"/>
      <c r="R10" s="561"/>
      <c r="S10" s="561"/>
      <c r="T10" s="564"/>
      <c r="U10" s="567"/>
      <c r="V10" s="570"/>
      <c r="W10" s="573"/>
      <c r="X10" s="573"/>
      <c r="Y10" s="555"/>
      <c r="Z10" s="558"/>
      <c r="AA10" s="69" t="s">
        <v>93</v>
      </c>
      <c r="AB10" s="213" t="str">
        <f>'1.1_見積依頼該当器物ﾘｽﾄ(依頼元=&gt;JCW)'!K8</f>
        <v>必須</v>
      </c>
      <c r="AC10" s="307" t="str">
        <f>'1.1_見積依頼該当器物ﾘｽﾄ(依頼元=&gt;JCW)'!L8</f>
        <v>必須</v>
      </c>
    </row>
    <row r="11" spans="2:29" ht="28.5" customHeight="1" x14ac:dyDescent="0.2">
      <c r="B11" s="575"/>
      <c r="C11" s="477"/>
      <c r="D11" s="477"/>
      <c r="E11" s="558"/>
      <c r="F11" s="558"/>
      <c r="G11" s="579"/>
      <c r="H11" s="555"/>
      <c r="I11" s="582"/>
      <c r="J11" s="585"/>
      <c r="K11" s="588"/>
      <c r="L11" s="588"/>
      <c r="M11" s="588"/>
      <c r="N11" s="582"/>
      <c r="O11" s="558"/>
      <c r="P11" s="582"/>
      <c r="Q11" s="582"/>
      <c r="R11" s="561"/>
      <c r="S11" s="561"/>
      <c r="T11" s="564"/>
      <c r="U11" s="567"/>
      <c r="V11" s="570"/>
      <c r="W11" s="573"/>
      <c r="X11" s="573"/>
      <c r="Y11" s="555"/>
      <c r="Z11" s="558"/>
      <c r="AA11" s="69" t="s">
        <v>22</v>
      </c>
      <c r="AB11" s="178" t="s">
        <v>405</v>
      </c>
      <c r="AC11" s="176" t="s">
        <v>406</v>
      </c>
    </row>
    <row r="12" spans="2:29" ht="28.5" customHeight="1" thickBot="1" x14ac:dyDescent="0.25">
      <c r="B12" s="427"/>
      <c r="C12" s="577"/>
      <c r="D12" s="577"/>
      <c r="E12" s="559"/>
      <c r="F12" s="559"/>
      <c r="G12" s="580"/>
      <c r="H12" s="556"/>
      <c r="I12" s="583"/>
      <c r="J12" s="586"/>
      <c r="K12" s="589"/>
      <c r="L12" s="589"/>
      <c r="M12" s="589"/>
      <c r="N12" s="583"/>
      <c r="O12" s="559"/>
      <c r="P12" s="583"/>
      <c r="Q12" s="583"/>
      <c r="R12" s="562"/>
      <c r="S12" s="562"/>
      <c r="T12" s="565"/>
      <c r="U12" s="568"/>
      <c r="V12" s="571"/>
      <c r="W12" s="574"/>
      <c r="X12" s="574"/>
      <c r="Y12" s="556"/>
      <c r="Z12" s="559"/>
      <c r="AA12" s="71" t="s">
        <v>23</v>
      </c>
      <c r="AB12" s="179" t="s">
        <v>406</v>
      </c>
      <c r="AC12" s="177" t="s">
        <v>406</v>
      </c>
    </row>
    <row r="13" spans="2:29" ht="28.5" customHeight="1" x14ac:dyDescent="0.2">
      <c r="B13" s="426">
        <v>3</v>
      </c>
      <c r="C13" s="576" t="str">
        <f>'1.1_見積依頼該当器物ﾘｽﾄ(依頼元=&gt;JCW)'!C9</f>
        <v>選択要</v>
      </c>
      <c r="D13" s="576" t="str">
        <f>'1.1_見積依頼該当器物ﾘｽﾄ(依頼元=&gt;JCW)'!D9</f>
        <v>必須</v>
      </c>
      <c r="E13" s="557"/>
      <c r="F13" s="557"/>
      <c r="G13" s="578">
        <f>'1.1_見積依頼該当器物ﾘｽﾄ(依頼元=&gt;JCW)'!E9</f>
        <v>0</v>
      </c>
      <c r="H13" s="554" t="str">
        <f>'1.1_見積依頼該当器物ﾘｽﾄ(依頼元=&gt;JCW)'!F9</f>
        <v>必須</v>
      </c>
      <c r="I13" s="581"/>
      <c r="J13" s="584">
        <f>'1.1_見積依頼該当器物ﾘｽﾄ(依頼元=&gt;JCW)'!G9</f>
        <v>0</v>
      </c>
      <c r="K13" s="587"/>
      <c r="L13" s="587"/>
      <c r="M13" s="587"/>
      <c r="N13" s="581" t="s">
        <v>13</v>
      </c>
      <c r="O13" s="557" t="s">
        <v>411</v>
      </c>
      <c r="P13" s="581" t="s">
        <v>2</v>
      </c>
      <c r="Q13" s="581"/>
      <c r="R13" s="560" t="s">
        <v>2</v>
      </c>
      <c r="S13" s="560" t="s">
        <v>2</v>
      </c>
      <c r="T13" s="563" t="str">
        <f>'1.1_見積依頼該当器物ﾘｽﾄ(依頼元=&gt;JCW)'!H9</f>
        <v>必須</v>
      </c>
      <c r="U13" s="566" t="s">
        <v>51</v>
      </c>
      <c r="V13" s="569" t="s">
        <v>2</v>
      </c>
      <c r="W13" s="572" t="s">
        <v>2</v>
      </c>
      <c r="X13" s="572" t="s">
        <v>2</v>
      </c>
      <c r="Y13" s="554" t="str">
        <f>'1.1_見積依頼該当器物ﾘｽﾄ(依頼元=&gt;JCW)'!M9</f>
        <v>選択要</v>
      </c>
      <c r="Z13" s="557" t="s">
        <v>411</v>
      </c>
      <c r="AA13" s="70" t="s">
        <v>92</v>
      </c>
      <c r="AB13" s="212" t="str">
        <f>'1.1_見積依頼該当器物ﾘｽﾄ(依頼元=&gt;JCW)'!K9</f>
        <v>必須</v>
      </c>
      <c r="AC13" s="306" t="str">
        <f>'1.1_見積依頼該当器物ﾘｽﾄ(依頼元=&gt;JCW)'!L9</f>
        <v>必須</v>
      </c>
    </row>
    <row r="14" spans="2:29" ht="28.5" customHeight="1" x14ac:dyDescent="0.2">
      <c r="B14" s="575"/>
      <c r="C14" s="477"/>
      <c r="D14" s="477"/>
      <c r="E14" s="558"/>
      <c r="F14" s="558"/>
      <c r="G14" s="579"/>
      <c r="H14" s="555"/>
      <c r="I14" s="582"/>
      <c r="J14" s="585"/>
      <c r="K14" s="588"/>
      <c r="L14" s="588"/>
      <c r="M14" s="588"/>
      <c r="N14" s="582"/>
      <c r="O14" s="558"/>
      <c r="P14" s="582"/>
      <c r="Q14" s="582"/>
      <c r="R14" s="561"/>
      <c r="S14" s="561"/>
      <c r="T14" s="564"/>
      <c r="U14" s="567"/>
      <c r="V14" s="570"/>
      <c r="W14" s="573"/>
      <c r="X14" s="573"/>
      <c r="Y14" s="555"/>
      <c r="Z14" s="558"/>
      <c r="AA14" s="69" t="s">
        <v>93</v>
      </c>
      <c r="AB14" s="213" t="str">
        <f>'1.1_見積依頼該当器物ﾘｽﾄ(依頼元=&gt;JCW)'!K10</f>
        <v>必須</v>
      </c>
      <c r="AC14" s="307" t="str">
        <f>'1.1_見積依頼該当器物ﾘｽﾄ(依頼元=&gt;JCW)'!L10</f>
        <v>必須</v>
      </c>
    </row>
    <row r="15" spans="2:29" ht="28.5" customHeight="1" x14ac:dyDescent="0.2">
      <c r="B15" s="575"/>
      <c r="C15" s="477"/>
      <c r="D15" s="477"/>
      <c r="E15" s="558"/>
      <c r="F15" s="558"/>
      <c r="G15" s="579"/>
      <c r="H15" s="555"/>
      <c r="I15" s="582"/>
      <c r="J15" s="585"/>
      <c r="K15" s="588"/>
      <c r="L15" s="588"/>
      <c r="M15" s="588"/>
      <c r="N15" s="582"/>
      <c r="O15" s="558"/>
      <c r="P15" s="582"/>
      <c r="Q15" s="582"/>
      <c r="R15" s="561"/>
      <c r="S15" s="561"/>
      <c r="T15" s="564"/>
      <c r="U15" s="567"/>
      <c r="V15" s="570"/>
      <c r="W15" s="573"/>
      <c r="X15" s="573"/>
      <c r="Y15" s="555"/>
      <c r="Z15" s="558"/>
      <c r="AA15" s="69" t="s">
        <v>22</v>
      </c>
      <c r="AB15" s="178" t="s">
        <v>405</v>
      </c>
      <c r="AC15" s="176" t="s">
        <v>406</v>
      </c>
    </row>
    <row r="16" spans="2:29" ht="28.5" customHeight="1" thickBot="1" x14ac:dyDescent="0.25">
      <c r="B16" s="427"/>
      <c r="C16" s="577"/>
      <c r="D16" s="577"/>
      <c r="E16" s="559"/>
      <c r="F16" s="559"/>
      <c r="G16" s="580"/>
      <c r="H16" s="556"/>
      <c r="I16" s="583"/>
      <c r="J16" s="586"/>
      <c r="K16" s="589"/>
      <c r="L16" s="589"/>
      <c r="M16" s="589"/>
      <c r="N16" s="583"/>
      <c r="O16" s="559"/>
      <c r="P16" s="583"/>
      <c r="Q16" s="583"/>
      <c r="R16" s="562"/>
      <c r="S16" s="562"/>
      <c r="T16" s="565"/>
      <c r="U16" s="568"/>
      <c r="V16" s="571"/>
      <c r="W16" s="574"/>
      <c r="X16" s="574"/>
      <c r="Y16" s="556"/>
      <c r="Z16" s="559"/>
      <c r="AA16" s="71" t="s">
        <v>23</v>
      </c>
      <c r="AB16" s="179" t="s">
        <v>406</v>
      </c>
      <c r="AC16" s="177" t="s">
        <v>406</v>
      </c>
    </row>
    <row r="17" spans="2:29" ht="28.5" customHeight="1" x14ac:dyDescent="0.2">
      <c r="B17" s="426">
        <v>4</v>
      </c>
      <c r="C17" s="576" t="str">
        <f>'1.1_見積依頼該当器物ﾘｽﾄ(依頼元=&gt;JCW)'!C11</f>
        <v>選択要</v>
      </c>
      <c r="D17" s="576" t="str">
        <f>'1.1_見積依頼該当器物ﾘｽﾄ(依頼元=&gt;JCW)'!D11</f>
        <v>必須</v>
      </c>
      <c r="E17" s="557"/>
      <c r="F17" s="557"/>
      <c r="G17" s="578">
        <f>'1.1_見積依頼該当器物ﾘｽﾄ(依頼元=&gt;JCW)'!E11</f>
        <v>0</v>
      </c>
      <c r="H17" s="554" t="str">
        <f>'1.1_見積依頼該当器物ﾘｽﾄ(依頼元=&gt;JCW)'!F11</f>
        <v>必須</v>
      </c>
      <c r="I17" s="581"/>
      <c r="J17" s="584">
        <f>'1.1_見積依頼該当器物ﾘｽﾄ(依頼元=&gt;JCW)'!G11</f>
        <v>0</v>
      </c>
      <c r="K17" s="587"/>
      <c r="L17" s="587"/>
      <c r="M17" s="587"/>
      <c r="N17" s="581" t="s">
        <v>13</v>
      </c>
      <c r="O17" s="557" t="s">
        <v>411</v>
      </c>
      <c r="P17" s="581" t="s">
        <v>2</v>
      </c>
      <c r="Q17" s="581"/>
      <c r="R17" s="560" t="s">
        <v>2</v>
      </c>
      <c r="S17" s="560" t="s">
        <v>2</v>
      </c>
      <c r="T17" s="563" t="str">
        <f>'1.1_見積依頼該当器物ﾘｽﾄ(依頼元=&gt;JCW)'!H11</f>
        <v>必須</v>
      </c>
      <c r="U17" s="566" t="s">
        <v>51</v>
      </c>
      <c r="V17" s="569" t="s">
        <v>2</v>
      </c>
      <c r="W17" s="572" t="s">
        <v>2</v>
      </c>
      <c r="X17" s="572" t="s">
        <v>2</v>
      </c>
      <c r="Y17" s="554" t="str">
        <f>'1.1_見積依頼該当器物ﾘｽﾄ(依頼元=&gt;JCW)'!M11</f>
        <v>選択要</v>
      </c>
      <c r="Z17" s="557" t="s">
        <v>411</v>
      </c>
      <c r="AA17" s="70" t="s">
        <v>92</v>
      </c>
      <c r="AB17" s="212" t="str">
        <f>'1.1_見積依頼該当器物ﾘｽﾄ(依頼元=&gt;JCW)'!K11</f>
        <v>必須</v>
      </c>
      <c r="AC17" s="306" t="str">
        <f>'1.1_見積依頼該当器物ﾘｽﾄ(依頼元=&gt;JCW)'!L11</f>
        <v>必須</v>
      </c>
    </row>
    <row r="18" spans="2:29" ht="28.5" customHeight="1" x14ac:dyDescent="0.2">
      <c r="B18" s="575"/>
      <c r="C18" s="477"/>
      <c r="D18" s="477"/>
      <c r="E18" s="558"/>
      <c r="F18" s="558"/>
      <c r="G18" s="579"/>
      <c r="H18" s="555"/>
      <c r="I18" s="582"/>
      <c r="J18" s="585"/>
      <c r="K18" s="588"/>
      <c r="L18" s="588"/>
      <c r="M18" s="588"/>
      <c r="N18" s="582"/>
      <c r="O18" s="558"/>
      <c r="P18" s="582"/>
      <c r="Q18" s="582"/>
      <c r="R18" s="561"/>
      <c r="S18" s="561"/>
      <c r="T18" s="564"/>
      <c r="U18" s="567"/>
      <c r="V18" s="570"/>
      <c r="W18" s="573"/>
      <c r="X18" s="573"/>
      <c r="Y18" s="555"/>
      <c r="Z18" s="558"/>
      <c r="AA18" s="69" t="s">
        <v>93</v>
      </c>
      <c r="AB18" s="213" t="str">
        <f>'1.1_見積依頼該当器物ﾘｽﾄ(依頼元=&gt;JCW)'!K12</f>
        <v>必須</v>
      </c>
      <c r="AC18" s="307" t="str">
        <f>'1.1_見積依頼該当器物ﾘｽﾄ(依頼元=&gt;JCW)'!L12</f>
        <v>必須</v>
      </c>
    </row>
    <row r="19" spans="2:29" ht="28.5" customHeight="1" x14ac:dyDescent="0.2">
      <c r="B19" s="575"/>
      <c r="C19" s="477"/>
      <c r="D19" s="477"/>
      <c r="E19" s="558"/>
      <c r="F19" s="558"/>
      <c r="G19" s="579"/>
      <c r="H19" s="555"/>
      <c r="I19" s="582"/>
      <c r="J19" s="585"/>
      <c r="K19" s="588"/>
      <c r="L19" s="588"/>
      <c r="M19" s="588"/>
      <c r="N19" s="582"/>
      <c r="O19" s="558"/>
      <c r="P19" s="582"/>
      <c r="Q19" s="582"/>
      <c r="R19" s="561"/>
      <c r="S19" s="561"/>
      <c r="T19" s="564"/>
      <c r="U19" s="567"/>
      <c r="V19" s="570"/>
      <c r="W19" s="573"/>
      <c r="X19" s="573"/>
      <c r="Y19" s="555"/>
      <c r="Z19" s="558"/>
      <c r="AA19" s="69" t="s">
        <v>22</v>
      </c>
      <c r="AB19" s="178" t="s">
        <v>405</v>
      </c>
      <c r="AC19" s="176" t="s">
        <v>406</v>
      </c>
    </row>
    <row r="20" spans="2:29" ht="28.5" customHeight="1" thickBot="1" x14ac:dyDescent="0.25">
      <c r="B20" s="427"/>
      <c r="C20" s="577"/>
      <c r="D20" s="577"/>
      <c r="E20" s="559"/>
      <c r="F20" s="559"/>
      <c r="G20" s="580"/>
      <c r="H20" s="556"/>
      <c r="I20" s="583"/>
      <c r="J20" s="586"/>
      <c r="K20" s="589"/>
      <c r="L20" s="589"/>
      <c r="M20" s="589"/>
      <c r="N20" s="583"/>
      <c r="O20" s="559"/>
      <c r="P20" s="583"/>
      <c r="Q20" s="583"/>
      <c r="R20" s="562"/>
      <c r="S20" s="562"/>
      <c r="T20" s="565"/>
      <c r="U20" s="568"/>
      <c r="V20" s="571"/>
      <c r="W20" s="574"/>
      <c r="X20" s="574"/>
      <c r="Y20" s="556"/>
      <c r="Z20" s="559"/>
      <c r="AA20" s="71" t="s">
        <v>23</v>
      </c>
      <c r="AB20" s="179" t="s">
        <v>406</v>
      </c>
      <c r="AC20" s="177" t="s">
        <v>406</v>
      </c>
    </row>
    <row r="21" spans="2:29" ht="28.5" customHeight="1" x14ac:dyDescent="0.2">
      <c r="B21" s="426">
        <v>5</v>
      </c>
      <c r="C21" s="576" t="str">
        <f>'1.1_見積依頼該当器物ﾘｽﾄ(依頼元=&gt;JCW)'!C13</f>
        <v>選択要</v>
      </c>
      <c r="D21" s="576" t="str">
        <f>'1.1_見積依頼該当器物ﾘｽﾄ(依頼元=&gt;JCW)'!D13</f>
        <v>必須</v>
      </c>
      <c r="E21" s="557"/>
      <c r="F21" s="557"/>
      <c r="G21" s="578">
        <f>'1.1_見積依頼該当器物ﾘｽﾄ(依頼元=&gt;JCW)'!E13</f>
        <v>0</v>
      </c>
      <c r="H21" s="554" t="str">
        <f>'1.1_見積依頼該当器物ﾘｽﾄ(依頼元=&gt;JCW)'!F13</f>
        <v>必須</v>
      </c>
      <c r="I21" s="581"/>
      <c r="J21" s="584">
        <f>'1.1_見積依頼該当器物ﾘｽﾄ(依頼元=&gt;JCW)'!G13</f>
        <v>0</v>
      </c>
      <c r="K21" s="587"/>
      <c r="L21" s="587"/>
      <c r="M21" s="587"/>
      <c r="N21" s="581" t="s">
        <v>13</v>
      </c>
      <c r="O21" s="557" t="s">
        <v>411</v>
      </c>
      <c r="P21" s="581" t="s">
        <v>2</v>
      </c>
      <c r="Q21" s="581"/>
      <c r="R21" s="560" t="s">
        <v>2</v>
      </c>
      <c r="S21" s="560" t="s">
        <v>2</v>
      </c>
      <c r="T21" s="563" t="str">
        <f>'1.1_見積依頼該当器物ﾘｽﾄ(依頼元=&gt;JCW)'!H13</f>
        <v>必須</v>
      </c>
      <c r="U21" s="566" t="s">
        <v>51</v>
      </c>
      <c r="V21" s="569" t="s">
        <v>2</v>
      </c>
      <c r="W21" s="572" t="s">
        <v>2</v>
      </c>
      <c r="X21" s="572" t="s">
        <v>2</v>
      </c>
      <c r="Y21" s="554" t="str">
        <f>'1.1_見積依頼該当器物ﾘｽﾄ(依頼元=&gt;JCW)'!M13</f>
        <v>選択要</v>
      </c>
      <c r="Z21" s="557" t="s">
        <v>411</v>
      </c>
      <c r="AA21" s="70" t="s">
        <v>92</v>
      </c>
      <c r="AB21" s="212" t="str">
        <f>'1.1_見積依頼該当器物ﾘｽﾄ(依頼元=&gt;JCW)'!K13</f>
        <v>必須</v>
      </c>
      <c r="AC21" s="306" t="str">
        <f>'1.1_見積依頼該当器物ﾘｽﾄ(依頼元=&gt;JCW)'!L13</f>
        <v>必須</v>
      </c>
    </row>
    <row r="22" spans="2:29" ht="28.5" customHeight="1" x14ac:dyDescent="0.2">
      <c r="B22" s="575"/>
      <c r="C22" s="477"/>
      <c r="D22" s="477"/>
      <c r="E22" s="558"/>
      <c r="F22" s="558"/>
      <c r="G22" s="579"/>
      <c r="H22" s="555"/>
      <c r="I22" s="582"/>
      <c r="J22" s="585"/>
      <c r="K22" s="588"/>
      <c r="L22" s="588"/>
      <c r="M22" s="588"/>
      <c r="N22" s="582"/>
      <c r="O22" s="558"/>
      <c r="P22" s="582"/>
      <c r="Q22" s="582"/>
      <c r="R22" s="561"/>
      <c r="S22" s="561"/>
      <c r="T22" s="564"/>
      <c r="U22" s="567"/>
      <c r="V22" s="570"/>
      <c r="W22" s="573"/>
      <c r="X22" s="573"/>
      <c r="Y22" s="555"/>
      <c r="Z22" s="558"/>
      <c r="AA22" s="69" t="s">
        <v>93</v>
      </c>
      <c r="AB22" s="213" t="str">
        <f>'1.1_見積依頼該当器物ﾘｽﾄ(依頼元=&gt;JCW)'!K14</f>
        <v>必須</v>
      </c>
      <c r="AC22" s="307" t="str">
        <f>'1.1_見積依頼該当器物ﾘｽﾄ(依頼元=&gt;JCW)'!L14</f>
        <v>必須</v>
      </c>
    </row>
    <row r="23" spans="2:29" ht="28.5" customHeight="1" x14ac:dyDescent="0.2">
      <c r="B23" s="575"/>
      <c r="C23" s="477"/>
      <c r="D23" s="477"/>
      <c r="E23" s="558"/>
      <c r="F23" s="558"/>
      <c r="G23" s="579"/>
      <c r="H23" s="555"/>
      <c r="I23" s="582"/>
      <c r="J23" s="585"/>
      <c r="K23" s="588"/>
      <c r="L23" s="588"/>
      <c r="M23" s="588"/>
      <c r="N23" s="582"/>
      <c r="O23" s="558"/>
      <c r="P23" s="582"/>
      <c r="Q23" s="582"/>
      <c r="R23" s="561"/>
      <c r="S23" s="561"/>
      <c r="T23" s="564"/>
      <c r="U23" s="567"/>
      <c r="V23" s="570"/>
      <c r="W23" s="573"/>
      <c r="X23" s="573"/>
      <c r="Y23" s="555"/>
      <c r="Z23" s="558"/>
      <c r="AA23" s="69" t="s">
        <v>22</v>
      </c>
      <c r="AB23" s="178" t="s">
        <v>405</v>
      </c>
      <c r="AC23" s="176" t="s">
        <v>406</v>
      </c>
    </row>
    <row r="24" spans="2:29" ht="28.5" customHeight="1" thickBot="1" x14ac:dyDescent="0.25">
      <c r="B24" s="427"/>
      <c r="C24" s="577"/>
      <c r="D24" s="577"/>
      <c r="E24" s="559"/>
      <c r="F24" s="559"/>
      <c r="G24" s="580"/>
      <c r="H24" s="556"/>
      <c r="I24" s="583"/>
      <c r="J24" s="586"/>
      <c r="K24" s="589"/>
      <c r="L24" s="589"/>
      <c r="M24" s="589"/>
      <c r="N24" s="583"/>
      <c r="O24" s="559"/>
      <c r="P24" s="583"/>
      <c r="Q24" s="583"/>
      <c r="R24" s="562"/>
      <c r="S24" s="562"/>
      <c r="T24" s="565"/>
      <c r="U24" s="568"/>
      <c r="V24" s="571"/>
      <c r="W24" s="574"/>
      <c r="X24" s="574"/>
      <c r="Y24" s="556"/>
      <c r="Z24" s="559"/>
      <c r="AA24" s="71" t="s">
        <v>23</v>
      </c>
      <c r="AB24" s="179" t="s">
        <v>406</v>
      </c>
      <c r="AC24" s="177" t="s">
        <v>406</v>
      </c>
    </row>
    <row r="25" spans="2:29" ht="28.5" customHeight="1" x14ac:dyDescent="0.2">
      <c r="B25" s="426">
        <v>6</v>
      </c>
      <c r="C25" s="576" t="str">
        <f>'1.1_見積依頼該当器物ﾘｽﾄ(依頼元=&gt;JCW)'!C15</f>
        <v>選択要</v>
      </c>
      <c r="D25" s="576" t="str">
        <f>'1.1_見積依頼該当器物ﾘｽﾄ(依頼元=&gt;JCW)'!D15</f>
        <v>必須</v>
      </c>
      <c r="E25" s="557"/>
      <c r="F25" s="557"/>
      <c r="G25" s="578">
        <f>'1.1_見積依頼該当器物ﾘｽﾄ(依頼元=&gt;JCW)'!E15</f>
        <v>0</v>
      </c>
      <c r="H25" s="554" t="str">
        <f>'1.1_見積依頼該当器物ﾘｽﾄ(依頼元=&gt;JCW)'!F15</f>
        <v>必須</v>
      </c>
      <c r="I25" s="581"/>
      <c r="J25" s="584">
        <f>'1.1_見積依頼該当器物ﾘｽﾄ(依頼元=&gt;JCW)'!G15</f>
        <v>0</v>
      </c>
      <c r="K25" s="587"/>
      <c r="L25" s="587"/>
      <c r="M25" s="587"/>
      <c r="N25" s="581" t="s">
        <v>13</v>
      </c>
      <c r="O25" s="557" t="s">
        <v>411</v>
      </c>
      <c r="P25" s="581" t="s">
        <v>2</v>
      </c>
      <c r="Q25" s="581"/>
      <c r="R25" s="560" t="s">
        <v>2</v>
      </c>
      <c r="S25" s="560" t="s">
        <v>2</v>
      </c>
      <c r="T25" s="563" t="str">
        <f>'1.1_見積依頼該当器物ﾘｽﾄ(依頼元=&gt;JCW)'!H15</f>
        <v>必須</v>
      </c>
      <c r="U25" s="566" t="s">
        <v>51</v>
      </c>
      <c r="V25" s="569" t="s">
        <v>2</v>
      </c>
      <c r="W25" s="572" t="s">
        <v>2</v>
      </c>
      <c r="X25" s="572" t="s">
        <v>2</v>
      </c>
      <c r="Y25" s="554" t="str">
        <f>'1.1_見積依頼該当器物ﾘｽﾄ(依頼元=&gt;JCW)'!M15</f>
        <v>選択要</v>
      </c>
      <c r="Z25" s="557" t="s">
        <v>411</v>
      </c>
      <c r="AA25" s="70" t="s">
        <v>92</v>
      </c>
      <c r="AB25" s="212" t="str">
        <f>'1.1_見積依頼該当器物ﾘｽﾄ(依頼元=&gt;JCW)'!K15</f>
        <v>必須</v>
      </c>
      <c r="AC25" s="306" t="str">
        <f>'1.1_見積依頼該当器物ﾘｽﾄ(依頼元=&gt;JCW)'!L15</f>
        <v>必須</v>
      </c>
    </row>
    <row r="26" spans="2:29" ht="28.5" customHeight="1" x14ac:dyDescent="0.2">
      <c r="B26" s="575"/>
      <c r="C26" s="477"/>
      <c r="D26" s="477"/>
      <c r="E26" s="558"/>
      <c r="F26" s="558"/>
      <c r="G26" s="579"/>
      <c r="H26" s="555"/>
      <c r="I26" s="582"/>
      <c r="J26" s="585"/>
      <c r="K26" s="588"/>
      <c r="L26" s="588"/>
      <c r="M26" s="588"/>
      <c r="N26" s="582"/>
      <c r="O26" s="558"/>
      <c r="P26" s="582"/>
      <c r="Q26" s="582"/>
      <c r="R26" s="561"/>
      <c r="S26" s="561"/>
      <c r="T26" s="564"/>
      <c r="U26" s="567"/>
      <c r="V26" s="570"/>
      <c r="W26" s="573"/>
      <c r="X26" s="573"/>
      <c r="Y26" s="555"/>
      <c r="Z26" s="558"/>
      <c r="AA26" s="69" t="s">
        <v>93</v>
      </c>
      <c r="AB26" s="213" t="str">
        <f>'1.1_見積依頼該当器物ﾘｽﾄ(依頼元=&gt;JCW)'!K16</f>
        <v>必須</v>
      </c>
      <c r="AC26" s="307" t="str">
        <f>'1.1_見積依頼該当器物ﾘｽﾄ(依頼元=&gt;JCW)'!L16</f>
        <v>必須</v>
      </c>
    </row>
    <row r="27" spans="2:29" ht="28.5" customHeight="1" x14ac:dyDescent="0.2">
      <c r="B27" s="575"/>
      <c r="C27" s="477"/>
      <c r="D27" s="477"/>
      <c r="E27" s="558"/>
      <c r="F27" s="558"/>
      <c r="G27" s="579"/>
      <c r="H27" s="555"/>
      <c r="I27" s="582"/>
      <c r="J27" s="585"/>
      <c r="K27" s="588"/>
      <c r="L27" s="588"/>
      <c r="M27" s="588"/>
      <c r="N27" s="582"/>
      <c r="O27" s="558"/>
      <c r="P27" s="582"/>
      <c r="Q27" s="582"/>
      <c r="R27" s="561"/>
      <c r="S27" s="561"/>
      <c r="T27" s="564"/>
      <c r="U27" s="567"/>
      <c r="V27" s="570"/>
      <c r="W27" s="573"/>
      <c r="X27" s="573"/>
      <c r="Y27" s="555"/>
      <c r="Z27" s="558"/>
      <c r="AA27" s="69" t="s">
        <v>22</v>
      </c>
      <c r="AB27" s="178" t="s">
        <v>405</v>
      </c>
      <c r="AC27" s="176" t="s">
        <v>406</v>
      </c>
    </row>
    <row r="28" spans="2:29" ht="28.5" customHeight="1" thickBot="1" x14ac:dyDescent="0.25">
      <c r="B28" s="427"/>
      <c r="C28" s="577"/>
      <c r="D28" s="577"/>
      <c r="E28" s="559"/>
      <c r="F28" s="559"/>
      <c r="G28" s="580"/>
      <c r="H28" s="556"/>
      <c r="I28" s="583"/>
      <c r="J28" s="586"/>
      <c r="K28" s="589"/>
      <c r="L28" s="589"/>
      <c r="M28" s="589"/>
      <c r="N28" s="583"/>
      <c r="O28" s="559"/>
      <c r="P28" s="583"/>
      <c r="Q28" s="583"/>
      <c r="R28" s="562"/>
      <c r="S28" s="562"/>
      <c r="T28" s="565"/>
      <c r="U28" s="568"/>
      <c r="V28" s="571"/>
      <c r="W28" s="574"/>
      <c r="X28" s="574"/>
      <c r="Y28" s="556"/>
      <c r="Z28" s="559"/>
      <c r="AA28" s="71" t="s">
        <v>23</v>
      </c>
      <c r="AB28" s="179" t="s">
        <v>406</v>
      </c>
      <c r="AC28" s="177" t="s">
        <v>406</v>
      </c>
    </row>
    <row r="29" spans="2:29" ht="28.5" customHeight="1" x14ac:dyDescent="0.2">
      <c r="B29" s="426">
        <v>7</v>
      </c>
      <c r="C29" s="576" t="str">
        <f>'1.1_見積依頼該当器物ﾘｽﾄ(依頼元=&gt;JCW)'!C17</f>
        <v>選択要</v>
      </c>
      <c r="D29" s="576" t="str">
        <f>'1.1_見積依頼該当器物ﾘｽﾄ(依頼元=&gt;JCW)'!D17</f>
        <v>必須</v>
      </c>
      <c r="E29" s="557"/>
      <c r="F29" s="557"/>
      <c r="G29" s="578">
        <f>'1.1_見積依頼該当器物ﾘｽﾄ(依頼元=&gt;JCW)'!E17</f>
        <v>0</v>
      </c>
      <c r="H29" s="554" t="str">
        <f>'1.1_見積依頼該当器物ﾘｽﾄ(依頼元=&gt;JCW)'!F17</f>
        <v>必須</v>
      </c>
      <c r="I29" s="581"/>
      <c r="J29" s="584">
        <f>'1.1_見積依頼該当器物ﾘｽﾄ(依頼元=&gt;JCW)'!G17</f>
        <v>0</v>
      </c>
      <c r="K29" s="587"/>
      <c r="L29" s="587"/>
      <c r="M29" s="587"/>
      <c r="N29" s="581" t="s">
        <v>13</v>
      </c>
      <c r="O29" s="557" t="s">
        <v>411</v>
      </c>
      <c r="P29" s="581" t="s">
        <v>2</v>
      </c>
      <c r="Q29" s="581"/>
      <c r="R29" s="560" t="s">
        <v>2</v>
      </c>
      <c r="S29" s="560" t="s">
        <v>2</v>
      </c>
      <c r="T29" s="563" t="str">
        <f>'1.1_見積依頼該当器物ﾘｽﾄ(依頼元=&gt;JCW)'!H17</f>
        <v>必須</v>
      </c>
      <c r="U29" s="566" t="s">
        <v>51</v>
      </c>
      <c r="V29" s="569" t="s">
        <v>2</v>
      </c>
      <c r="W29" s="572" t="s">
        <v>2</v>
      </c>
      <c r="X29" s="572" t="s">
        <v>2</v>
      </c>
      <c r="Y29" s="554" t="str">
        <f>'1.1_見積依頼該当器物ﾘｽﾄ(依頼元=&gt;JCW)'!M17</f>
        <v>選択要</v>
      </c>
      <c r="Z29" s="557" t="s">
        <v>411</v>
      </c>
      <c r="AA29" s="70" t="s">
        <v>92</v>
      </c>
      <c r="AB29" s="212" t="str">
        <f>'1.1_見積依頼該当器物ﾘｽﾄ(依頼元=&gt;JCW)'!K17</f>
        <v>必須</v>
      </c>
      <c r="AC29" s="306" t="str">
        <f>'1.1_見積依頼該当器物ﾘｽﾄ(依頼元=&gt;JCW)'!L17</f>
        <v>必須</v>
      </c>
    </row>
    <row r="30" spans="2:29" ht="28.5" customHeight="1" x14ac:dyDescent="0.2">
      <c r="B30" s="575"/>
      <c r="C30" s="477"/>
      <c r="D30" s="477"/>
      <c r="E30" s="558"/>
      <c r="F30" s="558"/>
      <c r="G30" s="579"/>
      <c r="H30" s="555"/>
      <c r="I30" s="582"/>
      <c r="J30" s="585"/>
      <c r="K30" s="588"/>
      <c r="L30" s="588"/>
      <c r="M30" s="588"/>
      <c r="N30" s="582"/>
      <c r="O30" s="558"/>
      <c r="P30" s="582"/>
      <c r="Q30" s="582"/>
      <c r="R30" s="561"/>
      <c r="S30" s="561"/>
      <c r="T30" s="564"/>
      <c r="U30" s="567"/>
      <c r="V30" s="570"/>
      <c r="W30" s="573"/>
      <c r="X30" s="573"/>
      <c r="Y30" s="555"/>
      <c r="Z30" s="558"/>
      <c r="AA30" s="69" t="s">
        <v>93</v>
      </c>
      <c r="AB30" s="213" t="str">
        <f>'1.1_見積依頼該当器物ﾘｽﾄ(依頼元=&gt;JCW)'!K18</f>
        <v>必須</v>
      </c>
      <c r="AC30" s="307" t="str">
        <f>'1.1_見積依頼該当器物ﾘｽﾄ(依頼元=&gt;JCW)'!L18</f>
        <v>必須</v>
      </c>
    </row>
    <row r="31" spans="2:29" ht="28.5" customHeight="1" x14ac:dyDescent="0.2">
      <c r="B31" s="575"/>
      <c r="C31" s="477"/>
      <c r="D31" s="477"/>
      <c r="E31" s="558"/>
      <c r="F31" s="558"/>
      <c r="G31" s="579"/>
      <c r="H31" s="555"/>
      <c r="I31" s="582"/>
      <c r="J31" s="585"/>
      <c r="K31" s="588"/>
      <c r="L31" s="588"/>
      <c r="M31" s="588"/>
      <c r="N31" s="582"/>
      <c r="O31" s="558"/>
      <c r="P31" s="582"/>
      <c r="Q31" s="582"/>
      <c r="R31" s="561"/>
      <c r="S31" s="561"/>
      <c r="T31" s="564"/>
      <c r="U31" s="567"/>
      <c r="V31" s="570"/>
      <c r="W31" s="573"/>
      <c r="X31" s="573"/>
      <c r="Y31" s="555"/>
      <c r="Z31" s="558"/>
      <c r="AA31" s="69" t="s">
        <v>22</v>
      </c>
      <c r="AB31" s="178" t="s">
        <v>405</v>
      </c>
      <c r="AC31" s="176" t="s">
        <v>406</v>
      </c>
    </row>
    <row r="32" spans="2:29" ht="28.5" customHeight="1" thickBot="1" x14ac:dyDescent="0.25">
      <c r="B32" s="427"/>
      <c r="C32" s="577"/>
      <c r="D32" s="577"/>
      <c r="E32" s="559"/>
      <c r="F32" s="559"/>
      <c r="G32" s="580"/>
      <c r="H32" s="556"/>
      <c r="I32" s="583"/>
      <c r="J32" s="586"/>
      <c r="K32" s="589"/>
      <c r="L32" s="589"/>
      <c r="M32" s="589"/>
      <c r="N32" s="583"/>
      <c r="O32" s="559"/>
      <c r="P32" s="583"/>
      <c r="Q32" s="583"/>
      <c r="R32" s="562"/>
      <c r="S32" s="562"/>
      <c r="T32" s="565"/>
      <c r="U32" s="568"/>
      <c r="V32" s="571"/>
      <c r="W32" s="574"/>
      <c r="X32" s="574"/>
      <c r="Y32" s="556"/>
      <c r="Z32" s="559"/>
      <c r="AA32" s="71" t="s">
        <v>23</v>
      </c>
      <c r="AB32" s="179" t="s">
        <v>406</v>
      </c>
      <c r="AC32" s="177" t="s">
        <v>406</v>
      </c>
    </row>
    <row r="33" spans="2:29" ht="28.5" customHeight="1" x14ac:dyDescent="0.2">
      <c r="B33" s="426">
        <v>8</v>
      </c>
      <c r="C33" s="576" t="str">
        <f>'1.1_見積依頼該当器物ﾘｽﾄ(依頼元=&gt;JCW)'!C19</f>
        <v>選択要</v>
      </c>
      <c r="D33" s="576" t="str">
        <f>'1.1_見積依頼該当器物ﾘｽﾄ(依頼元=&gt;JCW)'!D19</f>
        <v>必須</v>
      </c>
      <c r="E33" s="557"/>
      <c r="F33" s="557"/>
      <c r="G33" s="578">
        <f>'1.1_見積依頼該当器物ﾘｽﾄ(依頼元=&gt;JCW)'!E19</f>
        <v>0</v>
      </c>
      <c r="H33" s="554" t="str">
        <f>'1.1_見積依頼該当器物ﾘｽﾄ(依頼元=&gt;JCW)'!F19</f>
        <v>必須</v>
      </c>
      <c r="I33" s="581"/>
      <c r="J33" s="584">
        <f>'1.1_見積依頼該当器物ﾘｽﾄ(依頼元=&gt;JCW)'!G19</f>
        <v>0</v>
      </c>
      <c r="K33" s="587"/>
      <c r="L33" s="587"/>
      <c r="M33" s="587"/>
      <c r="N33" s="581" t="s">
        <v>13</v>
      </c>
      <c r="O33" s="557" t="s">
        <v>411</v>
      </c>
      <c r="P33" s="581" t="s">
        <v>2</v>
      </c>
      <c r="Q33" s="581"/>
      <c r="R33" s="560" t="s">
        <v>2</v>
      </c>
      <c r="S33" s="560" t="s">
        <v>2</v>
      </c>
      <c r="T33" s="563" t="str">
        <f>'1.1_見積依頼該当器物ﾘｽﾄ(依頼元=&gt;JCW)'!H19</f>
        <v>必須</v>
      </c>
      <c r="U33" s="566" t="s">
        <v>51</v>
      </c>
      <c r="V33" s="569" t="s">
        <v>2</v>
      </c>
      <c r="W33" s="572" t="s">
        <v>2</v>
      </c>
      <c r="X33" s="572" t="s">
        <v>2</v>
      </c>
      <c r="Y33" s="554" t="str">
        <f>'1.1_見積依頼該当器物ﾘｽﾄ(依頼元=&gt;JCW)'!M19</f>
        <v>選択要</v>
      </c>
      <c r="Z33" s="557" t="s">
        <v>411</v>
      </c>
      <c r="AA33" s="70" t="s">
        <v>92</v>
      </c>
      <c r="AB33" s="212" t="str">
        <f>'1.1_見積依頼該当器物ﾘｽﾄ(依頼元=&gt;JCW)'!K19</f>
        <v>必須</v>
      </c>
      <c r="AC33" s="306" t="str">
        <f>'1.1_見積依頼該当器物ﾘｽﾄ(依頼元=&gt;JCW)'!L19</f>
        <v>必須</v>
      </c>
    </row>
    <row r="34" spans="2:29" ht="28.5" customHeight="1" x14ac:dyDescent="0.2">
      <c r="B34" s="575"/>
      <c r="C34" s="477"/>
      <c r="D34" s="477"/>
      <c r="E34" s="558"/>
      <c r="F34" s="558"/>
      <c r="G34" s="579"/>
      <c r="H34" s="555"/>
      <c r="I34" s="582"/>
      <c r="J34" s="585"/>
      <c r="K34" s="588"/>
      <c r="L34" s="588"/>
      <c r="M34" s="588"/>
      <c r="N34" s="582"/>
      <c r="O34" s="558"/>
      <c r="P34" s="582"/>
      <c r="Q34" s="582"/>
      <c r="R34" s="561"/>
      <c r="S34" s="561"/>
      <c r="T34" s="564"/>
      <c r="U34" s="567"/>
      <c r="V34" s="570"/>
      <c r="W34" s="573"/>
      <c r="X34" s="573"/>
      <c r="Y34" s="555"/>
      <c r="Z34" s="558"/>
      <c r="AA34" s="69" t="s">
        <v>93</v>
      </c>
      <c r="AB34" s="213" t="str">
        <f>'1.1_見積依頼該当器物ﾘｽﾄ(依頼元=&gt;JCW)'!K20</f>
        <v>必須</v>
      </c>
      <c r="AC34" s="307" t="str">
        <f>'1.1_見積依頼該当器物ﾘｽﾄ(依頼元=&gt;JCW)'!L20</f>
        <v>必須</v>
      </c>
    </row>
    <row r="35" spans="2:29" ht="28.5" customHeight="1" x14ac:dyDescent="0.2">
      <c r="B35" s="575"/>
      <c r="C35" s="477"/>
      <c r="D35" s="477"/>
      <c r="E35" s="558"/>
      <c r="F35" s="558"/>
      <c r="G35" s="579"/>
      <c r="H35" s="555"/>
      <c r="I35" s="582"/>
      <c r="J35" s="585"/>
      <c r="K35" s="588"/>
      <c r="L35" s="588"/>
      <c r="M35" s="588"/>
      <c r="N35" s="582"/>
      <c r="O35" s="558"/>
      <c r="P35" s="582"/>
      <c r="Q35" s="582"/>
      <c r="R35" s="561"/>
      <c r="S35" s="561"/>
      <c r="T35" s="564"/>
      <c r="U35" s="567"/>
      <c r="V35" s="570"/>
      <c r="W35" s="573"/>
      <c r="X35" s="573"/>
      <c r="Y35" s="555"/>
      <c r="Z35" s="558"/>
      <c r="AA35" s="69" t="s">
        <v>22</v>
      </c>
      <c r="AB35" s="178" t="s">
        <v>405</v>
      </c>
      <c r="AC35" s="176" t="s">
        <v>406</v>
      </c>
    </row>
    <row r="36" spans="2:29" ht="28.5" customHeight="1" thickBot="1" x14ac:dyDescent="0.25">
      <c r="B36" s="427"/>
      <c r="C36" s="577"/>
      <c r="D36" s="577"/>
      <c r="E36" s="559"/>
      <c r="F36" s="559"/>
      <c r="G36" s="580"/>
      <c r="H36" s="556"/>
      <c r="I36" s="583"/>
      <c r="J36" s="586"/>
      <c r="K36" s="589"/>
      <c r="L36" s="589"/>
      <c r="M36" s="589"/>
      <c r="N36" s="583"/>
      <c r="O36" s="559"/>
      <c r="P36" s="583"/>
      <c r="Q36" s="583"/>
      <c r="R36" s="562"/>
      <c r="S36" s="562"/>
      <c r="T36" s="565"/>
      <c r="U36" s="568"/>
      <c r="V36" s="571"/>
      <c r="W36" s="574"/>
      <c r="X36" s="574"/>
      <c r="Y36" s="556"/>
      <c r="Z36" s="559"/>
      <c r="AA36" s="71" t="s">
        <v>23</v>
      </c>
      <c r="AB36" s="179" t="s">
        <v>406</v>
      </c>
      <c r="AC36" s="177" t="s">
        <v>406</v>
      </c>
    </row>
    <row r="37" spans="2:29" ht="28.5" customHeight="1" x14ac:dyDescent="0.2">
      <c r="B37" s="426">
        <v>9</v>
      </c>
      <c r="C37" s="576" t="str">
        <f>'1.1_見積依頼該当器物ﾘｽﾄ(依頼元=&gt;JCW)'!C21</f>
        <v>選択要</v>
      </c>
      <c r="D37" s="576" t="str">
        <f>'1.1_見積依頼該当器物ﾘｽﾄ(依頼元=&gt;JCW)'!D21</f>
        <v>必須</v>
      </c>
      <c r="E37" s="557"/>
      <c r="F37" s="557"/>
      <c r="G37" s="578">
        <f>'1.1_見積依頼該当器物ﾘｽﾄ(依頼元=&gt;JCW)'!E21</f>
        <v>0</v>
      </c>
      <c r="H37" s="554" t="str">
        <f>'1.1_見積依頼該当器物ﾘｽﾄ(依頼元=&gt;JCW)'!F21</f>
        <v>必須</v>
      </c>
      <c r="I37" s="581"/>
      <c r="J37" s="584">
        <f>'1.1_見積依頼該当器物ﾘｽﾄ(依頼元=&gt;JCW)'!G21</f>
        <v>0</v>
      </c>
      <c r="K37" s="587"/>
      <c r="L37" s="587"/>
      <c r="M37" s="587"/>
      <c r="N37" s="581" t="s">
        <v>13</v>
      </c>
      <c r="O37" s="557" t="s">
        <v>411</v>
      </c>
      <c r="P37" s="581" t="s">
        <v>2</v>
      </c>
      <c r="Q37" s="581"/>
      <c r="R37" s="560" t="s">
        <v>2</v>
      </c>
      <c r="S37" s="560" t="s">
        <v>2</v>
      </c>
      <c r="T37" s="563" t="str">
        <f>'1.1_見積依頼該当器物ﾘｽﾄ(依頼元=&gt;JCW)'!H21</f>
        <v>必須</v>
      </c>
      <c r="U37" s="566" t="s">
        <v>51</v>
      </c>
      <c r="V37" s="569" t="s">
        <v>2</v>
      </c>
      <c r="W37" s="572" t="s">
        <v>2</v>
      </c>
      <c r="X37" s="572" t="s">
        <v>2</v>
      </c>
      <c r="Y37" s="554" t="str">
        <f>'1.1_見積依頼該当器物ﾘｽﾄ(依頼元=&gt;JCW)'!M21</f>
        <v>選択要</v>
      </c>
      <c r="Z37" s="557" t="s">
        <v>411</v>
      </c>
      <c r="AA37" s="70" t="s">
        <v>92</v>
      </c>
      <c r="AB37" s="212" t="str">
        <f>'1.1_見積依頼該当器物ﾘｽﾄ(依頼元=&gt;JCW)'!K21</f>
        <v>必須</v>
      </c>
      <c r="AC37" s="306" t="str">
        <f>'1.1_見積依頼該当器物ﾘｽﾄ(依頼元=&gt;JCW)'!L21</f>
        <v>必須</v>
      </c>
    </row>
    <row r="38" spans="2:29" ht="28.5" customHeight="1" x14ac:dyDescent="0.2">
      <c r="B38" s="575"/>
      <c r="C38" s="477"/>
      <c r="D38" s="477"/>
      <c r="E38" s="558"/>
      <c r="F38" s="558"/>
      <c r="G38" s="579"/>
      <c r="H38" s="555"/>
      <c r="I38" s="582"/>
      <c r="J38" s="585"/>
      <c r="K38" s="588"/>
      <c r="L38" s="588"/>
      <c r="M38" s="588"/>
      <c r="N38" s="582"/>
      <c r="O38" s="558"/>
      <c r="P38" s="582"/>
      <c r="Q38" s="582"/>
      <c r="R38" s="561"/>
      <c r="S38" s="561"/>
      <c r="T38" s="564"/>
      <c r="U38" s="567"/>
      <c r="V38" s="570"/>
      <c r="W38" s="573"/>
      <c r="X38" s="573"/>
      <c r="Y38" s="555"/>
      <c r="Z38" s="558"/>
      <c r="AA38" s="69" t="s">
        <v>93</v>
      </c>
      <c r="AB38" s="213" t="str">
        <f>'1.1_見積依頼該当器物ﾘｽﾄ(依頼元=&gt;JCW)'!K22</f>
        <v>必須</v>
      </c>
      <c r="AC38" s="307" t="str">
        <f>'1.1_見積依頼該当器物ﾘｽﾄ(依頼元=&gt;JCW)'!L22</f>
        <v>必須</v>
      </c>
    </row>
    <row r="39" spans="2:29" ht="28.5" customHeight="1" x14ac:dyDescent="0.2">
      <c r="B39" s="575"/>
      <c r="C39" s="477"/>
      <c r="D39" s="477"/>
      <c r="E39" s="558"/>
      <c r="F39" s="558"/>
      <c r="G39" s="579"/>
      <c r="H39" s="555"/>
      <c r="I39" s="582"/>
      <c r="J39" s="585"/>
      <c r="K39" s="588"/>
      <c r="L39" s="588"/>
      <c r="M39" s="588"/>
      <c r="N39" s="582"/>
      <c r="O39" s="558"/>
      <c r="P39" s="582"/>
      <c r="Q39" s="582"/>
      <c r="R39" s="561"/>
      <c r="S39" s="561"/>
      <c r="T39" s="564"/>
      <c r="U39" s="567"/>
      <c r="V39" s="570"/>
      <c r="W39" s="573"/>
      <c r="X39" s="573"/>
      <c r="Y39" s="555"/>
      <c r="Z39" s="558"/>
      <c r="AA39" s="69" t="s">
        <v>22</v>
      </c>
      <c r="AB39" s="178" t="s">
        <v>405</v>
      </c>
      <c r="AC39" s="176" t="s">
        <v>406</v>
      </c>
    </row>
    <row r="40" spans="2:29" ht="28.5" customHeight="1" thickBot="1" x14ac:dyDescent="0.25">
      <c r="B40" s="427"/>
      <c r="C40" s="577"/>
      <c r="D40" s="577"/>
      <c r="E40" s="559"/>
      <c r="F40" s="559"/>
      <c r="G40" s="580"/>
      <c r="H40" s="556"/>
      <c r="I40" s="583"/>
      <c r="J40" s="586"/>
      <c r="K40" s="589"/>
      <c r="L40" s="589"/>
      <c r="M40" s="589"/>
      <c r="N40" s="583"/>
      <c r="O40" s="559"/>
      <c r="P40" s="583"/>
      <c r="Q40" s="583"/>
      <c r="R40" s="562"/>
      <c r="S40" s="562"/>
      <c r="T40" s="565"/>
      <c r="U40" s="568"/>
      <c r="V40" s="571"/>
      <c r="W40" s="574"/>
      <c r="X40" s="574"/>
      <c r="Y40" s="556"/>
      <c r="Z40" s="559"/>
      <c r="AA40" s="71" t="s">
        <v>23</v>
      </c>
      <c r="AB40" s="179" t="s">
        <v>406</v>
      </c>
      <c r="AC40" s="177" t="s">
        <v>406</v>
      </c>
    </row>
    <row r="41" spans="2:29" ht="28.5" customHeight="1" x14ac:dyDescent="0.2">
      <c r="B41" s="426">
        <v>10</v>
      </c>
      <c r="C41" s="576" t="str">
        <f>'1.1_見積依頼該当器物ﾘｽﾄ(依頼元=&gt;JCW)'!C23</f>
        <v>選択要</v>
      </c>
      <c r="D41" s="576" t="str">
        <f>'1.1_見積依頼該当器物ﾘｽﾄ(依頼元=&gt;JCW)'!D23</f>
        <v>必須</v>
      </c>
      <c r="E41" s="557"/>
      <c r="F41" s="557"/>
      <c r="G41" s="578">
        <f>'1.1_見積依頼該当器物ﾘｽﾄ(依頼元=&gt;JCW)'!E23</f>
        <v>0</v>
      </c>
      <c r="H41" s="554" t="str">
        <f>'1.1_見積依頼該当器物ﾘｽﾄ(依頼元=&gt;JCW)'!F23</f>
        <v>必須</v>
      </c>
      <c r="I41" s="581"/>
      <c r="J41" s="584">
        <f>'1.1_見積依頼該当器物ﾘｽﾄ(依頼元=&gt;JCW)'!G23</f>
        <v>0</v>
      </c>
      <c r="K41" s="587"/>
      <c r="L41" s="587"/>
      <c r="M41" s="587"/>
      <c r="N41" s="581" t="s">
        <v>13</v>
      </c>
      <c r="O41" s="557" t="s">
        <v>411</v>
      </c>
      <c r="P41" s="581" t="s">
        <v>2</v>
      </c>
      <c r="Q41" s="581"/>
      <c r="R41" s="560" t="s">
        <v>2</v>
      </c>
      <c r="S41" s="560" t="s">
        <v>2</v>
      </c>
      <c r="T41" s="563" t="str">
        <f>'1.1_見積依頼該当器物ﾘｽﾄ(依頼元=&gt;JCW)'!H23</f>
        <v>必須</v>
      </c>
      <c r="U41" s="566" t="s">
        <v>51</v>
      </c>
      <c r="V41" s="569" t="s">
        <v>2</v>
      </c>
      <c r="W41" s="572" t="s">
        <v>2</v>
      </c>
      <c r="X41" s="572" t="s">
        <v>2</v>
      </c>
      <c r="Y41" s="554" t="str">
        <f>'1.1_見積依頼該当器物ﾘｽﾄ(依頼元=&gt;JCW)'!M23</f>
        <v>選択要</v>
      </c>
      <c r="Z41" s="557" t="s">
        <v>411</v>
      </c>
      <c r="AA41" s="70" t="s">
        <v>92</v>
      </c>
      <c r="AB41" s="212" t="str">
        <f>'1.1_見積依頼該当器物ﾘｽﾄ(依頼元=&gt;JCW)'!K23</f>
        <v>必須</v>
      </c>
      <c r="AC41" s="306" t="str">
        <f>'1.1_見積依頼該当器物ﾘｽﾄ(依頼元=&gt;JCW)'!L23</f>
        <v>必須</v>
      </c>
    </row>
    <row r="42" spans="2:29" ht="28.5" customHeight="1" x14ac:dyDescent="0.2">
      <c r="B42" s="575"/>
      <c r="C42" s="477"/>
      <c r="D42" s="477"/>
      <c r="E42" s="558"/>
      <c r="F42" s="558"/>
      <c r="G42" s="579"/>
      <c r="H42" s="555"/>
      <c r="I42" s="582"/>
      <c r="J42" s="585"/>
      <c r="K42" s="588"/>
      <c r="L42" s="588"/>
      <c r="M42" s="588"/>
      <c r="N42" s="582"/>
      <c r="O42" s="558"/>
      <c r="P42" s="582"/>
      <c r="Q42" s="582"/>
      <c r="R42" s="561"/>
      <c r="S42" s="561"/>
      <c r="T42" s="564"/>
      <c r="U42" s="567"/>
      <c r="V42" s="570"/>
      <c r="W42" s="573"/>
      <c r="X42" s="573"/>
      <c r="Y42" s="555"/>
      <c r="Z42" s="558"/>
      <c r="AA42" s="69" t="s">
        <v>93</v>
      </c>
      <c r="AB42" s="213" t="str">
        <f>'1.1_見積依頼該当器物ﾘｽﾄ(依頼元=&gt;JCW)'!K24</f>
        <v>必須</v>
      </c>
      <c r="AC42" s="307" t="str">
        <f>'1.1_見積依頼該当器物ﾘｽﾄ(依頼元=&gt;JCW)'!L24</f>
        <v>必須</v>
      </c>
    </row>
    <row r="43" spans="2:29" ht="28.5" customHeight="1" x14ac:dyDescent="0.2">
      <c r="B43" s="575"/>
      <c r="C43" s="477"/>
      <c r="D43" s="477"/>
      <c r="E43" s="558"/>
      <c r="F43" s="558"/>
      <c r="G43" s="579"/>
      <c r="H43" s="555"/>
      <c r="I43" s="582"/>
      <c r="J43" s="585"/>
      <c r="K43" s="588"/>
      <c r="L43" s="588"/>
      <c r="M43" s="588"/>
      <c r="N43" s="582"/>
      <c r="O43" s="558"/>
      <c r="P43" s="582"/>
      <c r="Q43" s="582"/>
      <c r="R43" s="561"/>
      <c r="S43" s="561"/>
      <c r="T43" s="564"/>
      <c r="U43" s="567"/>
      <c r="V43" s="570"/>
      <c r="W43" s="573"/>
      <c r="X43" s="573"/>
      <c r="Y43" s="555"/>
      <c r="Z43" s="558"/>
      <c r="AA43" s="69" t="s">
        <v>22</v>
      </c>
      <c r="AB43" s="178" t="s">
        <v>405</v>
      </c>
      <c r="AC43" s="176" t="s">
        <v>406</v>
      </c>
    </row>
    <row r="44" spans="2:29" ht="28.5" customHeight="1" thickBot="1" x14ac:dyDescent="0.25">
      <c r="B44" s="427"/>
      <c r="C44" s="577"/>
      <c r="D44" s="577"/>
      <c r="E44" s="559"/>
      <c r="F44" s="559"/>
      <c r="G44" s="580"/>
      <c r="H44" s="556"/>
      <c r="I44" s="583"/>
      <c r="J44" s="586"/>
      <c r="K44" s="589"/>
      <c r="L44" s="589"/>
      <c r="M44" s="589"/>
      <c r="N44" s="583"/>
      <c r="O44" s="559"/>
      <c r="P44" s="583"/>
      <c r="Q44" s="583"/>
      <c r="R44" s="562"/>
      <c r="S44" s="562"/>
      <c r="T44" s="565"/>
      <c r="U44" s="568"/>
      <c r="V44" s="571"/>
      <c r="W44" s="574"/>
      <c r="X44" s="574"/>
      <c r="Y44" s="556"/>
      <c r="Z44" s="559"/>
      <c r="AA44" s="71" t="s">
        <v>23</v>
      </c>
      <c r="AB44" s="179" t="s">
        <v>406</v>
      </c>
      <c r="AC44" s="177" t="s">
        <v>406</v>
      </c>
    </row>
    <row r="45" spans="2:29" ht="28.5" hidden="1" customHeight="1" x14ac:dyDescent="0.2">
      <c r="B45" s="426">
        <v>11</v>
      </c>
      <c r="C45" s="576" t="str">
        <f>'1.1_見積依頼該当器物ﾘｽﾄ(依頼元=&gt;JCW)'!C25</f>
        <v>選択要</v>
      </c>
      <c r="D45" s="576" t="str">
        <f>'1.1_見積依頼該当器物ﾘｽﾄ(依頼元=&gt;JCW)'!D25</f>
        <v>必須</v>
      </c>
      <c r="E45" s="557"/>
      <c r="F45" s="557"/>
      <c r="G45" s="578">
        <f>'1.1_見積依頼該当器物ﾘｽﾄ(依頼元=&gt;JCW)'!E25</f>
        <v>0</v>
      </c>
      <c r="H45" s="554" t="str">
        <f>'1.1_見積依頼該当器物ﾘｽﾄ(依頼元=&gt;JCW)'!F25</f>
        <v>必須</v>
      </c>
      <c r="I45" s="581"/>
      <c r="J45" s="584">
        <f>'1.1_見積依頼該当器物ﾘｽﾄ(依頼元=&gt;JCW)'!G25</f>
        <v>0</v>
      </c>
      <c r="K45" s="587"/>
      <c r="L45" s="587"/>
      <c r="M45" s="587"/>
      <c r="N45" s="581" t="s">
        <v>13</v>
      </c>
      <c r="O45" s="557" t="s">
        <v>411</v>
      </c>
      <c r="P45" s="581" t="s">
        <v>2</v>
      </c>
      <c r="Q45" s="581"/>
      <c r="R45" s="560" t="s">
        <v>2</v>
      </c>
      <c r="S45" s="560" t="s">
        <v>2</v>
      </c>
      <c r="T45" s="563" t="str">
        <f>'1.1_見積依頼該当器物ﾘｽﾄ(依頼元=&gt;JCW)'!H25</f>
        <v>必須</v>
      </c>
      <c r="U45" s="566" t="s">
        <v>51</v>
      </c>
      <c r="V45" s="569" t="s">
        <v>2</v>
      </c>
      <c r="W45" s="572" t="s">
        <v>2</v>
      </c>
      <c r="X45" s="572" t="s">
        <v>2</v>
      </c>
      <c r="Y45" s="554" t="str">
        <f>'1.1_見積依頼該当器物ﾘｽﾄ(依頼元=&gt;JCW)'!M25</f>
        <v>選択要</v>
      </c>
      <c r="Z45" s="557" t="s">
        <v>411</v>
      </c>
      <c r="AA45" s="70" t="s">
        <v>92</v>
      </c>
      <c r="AB45" s="212" t="str">
        <f>'1.1_見積依頼該当器物ﾘｽﾄ(依頼元=&gt;JCW)'!K25</f>
        <v>必須</v>
      </c>
      <c r="AC45" s="306" t="str">
        <f>'1.1_見積依頼該当器物ﾘｽﾄ(依頼元=&gt;JCW)'!L25</f>
        <v>必須</v>
      </c>
    </row>
    <row r="46" spans="2:29" ht="28.5" hidden="1" customHeight="1" x14ac:dyDescent="0.2">
      <c r="B46" s="575"/>
      <c r="C46" s="477"/>
      <c r="D46" s="477"/>
      <c r="E46" s="558"/>
      <c r="F46" s="558"/>
      <c r="G46" s="579"/>
      <c r="H46" s="555"/>
      <c r="I46" s="582"/>
      <c r="J46" s="585"/>
      <c r="K46" s="588"/>
      <c r="L46" s="588"/>
      <c r="M46" s="588"/>
      <c r="N46" s="582"/>
      <c r="O46" s="558"/>
      <c r="P46" s="582"/>
      <c r="Q46" s="582"/>
      <c r="R46" s="561"/>
      <c r="S46" s="561"/>
      <c r="T46" s="564"/>
      <c r="U46" s="567"/>
      <c r="V46" s="570"/>
      <c r="W46" s="573"/>
      <c r="X46" s="573"/>
      <c r="Y46" s="555"/>
      <c r="Z46" s="558"/>
      <c r="AA46" s="69" t="s">
        <v>93</v>
      </c>
      <c r="AB46" s="213" t="str">
        <f>'1.1_見積依頼該当器物ﾘｽﾄ(依頼元=&gt;JCW)'!K26</f>
        <v>必須</v>
      </c>
      <c r="AC46" s="307" t="str">
        <f>'1.1_見積依頼該当器物ﾘｽﾄ(依頼元=&gt;JCW)'!L26</f>
        <v>必須</v>
      </c>
    </row>
    <row r="47" spans="2:29" ht="28.5" hidden="1" customHeight="1" x14ac:dyDescent="0.2">
      <c r="B47" s="575"/>
      <c r="C47" s="477"/>
      <c r="D47" s="477"/>
      <c r="E47" s="558"/>
      <c r="F47" s="558"/>
      <c r="G47" s="579"/>
      <c r="H47" s="555"/>
      <c r="I47" s="582"/>
      <c r="J47" s="585"/>
      <c r="K47" s="588"/>
      <c r="L47" s="588"/>
      <c r="M47" s="588"/>
      <c r="N47" s="582"/>
      <c r="O47" s="558"/>
      <c r="P47" s="582"/>
      <c r="Q47" s="582"/>
      <c r="R47" s="561"/>
      <c r="S47" s="561"/>
      <c r="T47" s="564"/>
      <c r="U47" s="567"/>
      <c r="V47" s="570"/>
      <c r="W47" s="573"/>
      <c r="X47" s="573"/>
      <c r="Y47" s="555"/>
      <c r="Z47" s="558"/>
      <c r="AA47" s="69" t="s">
        <v>22</v>
      </c>
      <c r="AB47" s="178" t="s">
        <v>405</v>
      </c>
      <c r="AC47" s="176" t="s">
        <v>406</v>
      </c>
    </row>
    <row r="48" spans="2:29" ht="28.5" hidden="1" customHeight="1" thickBot="1" x14ac:dyDescent="0.25">
      <c r="B48" s="427"/>
      <c r="C48" s="577"/>
      <c r="D48" s="577"/>
      <c r="E48" s="559"/>
      <c r="F48" s="559"/>
      <c r="G48" s="580"/>
      <c r="H48" s="556"/>
      <c r="I48" s="583"/>
      <c r="J48" s="586"/>
      <c r="K48" s="589"/>
      <c r="L48" s="589"/>
      <c r="M48" s="589"/>
      <c r="N48" s="583"/>
      <c r="O48" s="559"/>
      <c r="P48" s="583"/>
      <c r="Q48" s="583"/>
      <c r="R48" s="562"/>
      <c r="S48" s="562"/>
      <c r="T48" s="565"/>
      <c r="U48" s="568"/>
      <c r="V48" s="571"/>
      <c r="W48" s="574"/>
      <c r="X48" s="574"/>
      <c r="Y48" s="556"/>
      <c r="Z48" s="559"/>
      <c r="AA48" s="71" t="s">
        <v>23</v>
      </c>
      <c r="AB48" s="179" t="s">
        <v>406</v>
      </c>
      <c r="AC48" s="177" t="s">
        <v>406</v>
      </c>
    </row>
    <row r="49" spans="2:29" ht="28.5" hidden="1" customHeight="1" x14ac:dyDescent="0.2">
      <c r="B49" s="426">
        <v>12</v>
      </c>
      <c r="C49" s="576" t="str">
        <f>'1.1_見積依頼該当器物ﾘｽﾄ(依頼元=&gt;JCW)'!C27</f>
        <v>選択要</v>
      </c>
      <c r="D49" s="576" t="str">
        <f>'1.1_見積依頼該当器物ﾘｽﾄ(依頼元=&gt;JCW)'!D27</f>
        <v>必須</v>
      </c>
      <c r="E49" s="557"/>
      <c r="F49" s="557"/>
      <c r="G49" s="578">
        <f>'1.1_見積依頼該当器物ﾘｽﾄ(依頼元=&gt;JCW)'!E27</f>
        <v>0</v>
      </c>
      <c r="H49" s="554" t="str">
        <f>'1.1_見積依頼該当器物ﾘｽﾄ(依頼元=&gt;JCW)'!F27</f>
        <v>必須</v>
      </c>
      <c r="I49" s="581"/>
      <c r="J49" s="584">
        <f>'1.1_見積依頼該当器物ﾘｽﾄ(依頼元=&gt;JCW)'!G27</f>
        <v>0</v>
      </c>
      <c r="K49" s="587"/>
      <c r="L49" s="587"/>
      <c r="M49" s="587"/>
      <c r="N49" s="581" t="s">
        <v>13</v>
      </c>
      <c r="O49" s="557" t="s">
        <v>411</v>
      </c>
      <c r="P49" s="581" t="s">
        <v>2</v>
      </c>
      <c r="Q49" s="581"/>
      <c r="R49" s="560" t="s">
        <v>2</v>
      </c>
      <c r="S49" s="560" t="s">
        <v>2</v>
      </c>
      <c r="T49" s="563" t="str">
        <f>'1.1_見積依頼該当器物ﾘｽﾄ(依頼元=&gt;JCW)'!H27</f>
        <v>必須</v>
      </c>
      <c r="U49" s="566" t="s">
        <v>51</v>
      </c>
      <c r="V49" s="569" t="s">
        <v>2</v>
      </c>
      <c r="W49" s="572" t="s">
        <v>2</v>
      </c>
      <c r="X49" s="572" t="s">
        <v>2</v>
      </c>
      <c r="Y49" s="554" t="str">
        <f>'1.1_見積依頼該当器物ﾘｽﾄ(依頼元=&gt;JCW)'!M27</f>
        <v>選択要</v>
      </c>
      <c r="Z49" s="557" t="s">
        <v>411</v>
      </c>
      <c r="AA49" s="70" t="s">
        <v>92</v>
      </c>
      <c r="AB49" s="212" t="str">
        <f>'1.1_見積依頼該当器物ﾘｽﾄ(依頼元=&gt;JCW)'!K27</f>
        <v>必須</v>
      </c>
      <c r="AC49" s="306" t="str">
        <f>'1.1_見積依頼該当器物ﾘｽﾄ(依頼元=&gt;JCW)'!L27</f>
        <v>必須</v>
      </c>
    </row>
    <row r="50" spans="2:29" ht="28.5" hidden="1" customHeight="1" x14ac:dyDescent="0.2">
      <c r="B50" s="575"/>
      <c r="C50" s="477"/>
      <c r="D50" s="477"/>
      <c r="E50" s="558"/>
      <c r="F50" s="558"/>
      <c r="G50" s="579"/>
      <c r="H50" s="555"/>
      <c r="I50" s="582"/>
      <c r="J50" s="585"/>
      <c r="K50" s="588"/>
      <c r="L50" s="588"/>
      <c r="M50" s="588"/>
      <c r="N50" s="582"/>
      <c r="O50" s="558"/>
      <c r="P50" s="582"/>
      <c r="Q50" s="582"/>
      <c r="R50" s="561"/>
      <c r="S50" s="561"/>
      <c r="T50" s="564"/>
      <c r="U50" s="567"/>
      <c r="V50" s="570"/>
      <c r="W50" s="573"/>
      <c r="X50" s="573"/>
      <c r="Y50" s="555"/>
      <c r="Z50" s="558"/>
      <c r="AA50" s="69" t="s">
        <v>93</v>
      </c>
      <c r="AB50" s="213" t="str">
        <f>'1.1_見積依頼該当器物ﾘｽﾄ(依頼元=&gt;JCW)'!K28</f>
        <v>必須</v>
      </c>
      <c r="AC50" s="307" t="str">
        <f>'1.1_見積依頼該当器物ﾘｽﾄ(依頼元=&gt;JCW)'!L28</f>
        <v>必須</v>
      </c>
    </row>
    <row r="51" spans="2:29" ht="28.5" hidden="1" customHeight="1" x14ac:dyDescent="0.2">
      <c r="B51" s="575"/>
      <c r="C51" s="477"/>
      <c r="D51" s="477"/>
      <c r="E51" s="558"/>
      <c r="F51" s="558"/>
      <c r="G51" s="579"/>
      <c r="H51" s="555"/>
      <c r="I51" s="582"/>
      <c r="J51" s="585"/>
      <c r="K51" s="588"/>
      <c r="L51" s="588"/>
      <c r="M51" s="588"/>
      <c r="N51" s="582"/>
      <c r="O51" s="558"/>
      <c r="P51" s="582"/>
      <c r="Q51" s="582"/>
      <c r="R51" s="561"/>
      <c r="S51" s="561"/>
      <c r="T51" s="564"/>
      <c r="U51" s="567"/>
      <c r="V51" s="570"/>
      <c r="W51" s="573"/>
      <c r="X51" s="573"/>
      <c r="Y51" s="555"/>
      <c r="Z51" s="558"/>
      <c r="AA51" s="69" t="s">
        <v>22</v>
      </c>
      <c r="AB51" s="178" t="s">
        <v>405</v>
      </c>
      <c r="AC51" s="176" t="s">
        <v>406</v>
      </c>
    </row>
    <row r="52" spans="2:29" ht="28.5" hidden="1" customHeight="1" thickBot="1" x14ac:dyDescent="0.25">
      <c r="B52" s="427"/>
      <c r="C52" s="577"/>
      <c r="D52" s="577"/>
      <c r="E52" s="559"/>
      <c r="F52" s="559"/>
      <c r="G52" s="580"/>
      <c r="H52" s="556"/>
      <c r="I52" s="583"/>
      <c r="J52" s="586"/>
      <c r="K52" s="589"/>
      <c r="L52" s="589"/>
      <c r="M52" s="589"/>
      <c r="N52" s="583"/>
      <c r="O52" s="559"/>
      <c r="P52" s="583"/>
      <c r="Q52" s="583"/>
      <c r="R52" s="562"/>
      <c r="S52" s="562"/>
      <c r="T52" s="565"/>
      <c r="U52" s="568"/>
      <c r="V52" s="571"/>
      <c r="W52" s="574"/>
      <c r="X52" s="574"/>
      <c r="Y52" s="556"/>
      <c r="Z52" s="559"/>
      <c r="AA52" s="71" t="s">
        <v>23</v>
      </c>
      <c r="AB52" s="179" t="s">
        <v>406</v>
      </c>
      <c r="AC52" s="177" t="s">
        <v>406</v>
      </c>
    </row>
    <row r="53" spans="2:29" ht="28.5" hidden="1" customHeight="1" x14ac:dyDescent="0.2">
      <c r="B53" s="426">
        <v>13</v>
      </c>
      <c r="C53" s="576" t="str">
        <f>'1.1_見積依頼該当器物ﾘｽﾄ(依頼元=&gt;JCW)'!C29</f>
        <v>選択要</v>
      </c>
      <c r="D53" s="576" t="str">
        <f>'1.1_見積依頼該当器物ﾘｽﾄ(依頼元=&gt;JCW)'!D29</f>
        <v>必須</v>
      </c>
      <c r="E53" s="557"/>
      <c r="F53" s="557"/>
      <c r="G53" s="578">
        <f>'1.1_見積依頼該当器物ﾘｽﾄ(依頼元=&gt;JCW)'!E29</f>
        <v>0</v>
      </c>
      <c r="H53" s="554" t="str">
        <f>'1.1_見積依頼該当器物ﾘｽﾄ(依頼元=&gt;JCW)'!F29</f>
        <v>必須</v>
      </c>
      <c r="I53" s="581"/>
      <c r="J53" s="584">
        <f>'1.1_見積依頼該当器物ﾘｽﾄ(依頼元=&gt;JCW)'!G29</f>
        <v>0</v>
      </c>
      <c r="K53" s="587"/>
      <c r="L53" s="587"/>
      <c r="M53" s="587"/>
      <c r="N53" s="581" t="s">
        <v>13</v>
      </c>
      <c r="O53" s="557" t="s">
        <v>411</v>
      </c>
      <c r="P53" s="581" t="s">
        <v>2</v>
      </c>
      <c r="Q53" s="581"/>
      <c r="R53" s="560" t="s">
        <v>2</v>
      </c>
      <c r="S53" s="560" t="s">
        <v>2</v>
      </c>
      <c r="T53" s="563" t="str">
        <f>'1.1_見積依頼該当器物ﾘｽﾄ(依頼元=&gt;JCW)'!H29</f>
        <v>必須</v>
      </c>
      <c r="U53" s="566" t="s">
        <v>51</v>
      </c>
      <c r="V53" s="569" t="s">
        <v>2</v>
      </c>
      <c r="W53" s="572" t="s">
        <v>2</v>
      </c>
      <c r="X53" s="572" t="s">
        <v>2</v>
      </c>
      <c r="Y53" s="554" t="str">
        <f>'1.1_見積依頼該当器物ﾘｽﾄ(依頼元=&gt;JCW)'!M29</f>
        <v>選択要</v>
      </c>
      <c r="Z53" s="557" t="s">
        <v>411</v>
      </c>
      <c r="AA53" s="70" t="s">
        <v>92</v>
      </c>
      <c r="AB53" s="212" t="str">
        <f>'1.1_見積依頼該当器物ﾘｽﾄ(依頼元=&gt;JCW)'!K29</f>
        <v>必須</v>
      </c>
      <c r="AC53" s="306" t="str">
        <f>'1.1_見積依頼該当器物ﾘｽﾄ(依頼元=&gt;JCW)'!L29</f>
        <v>必須</v>
      </c>
    </row>
    <row r="54" spans="2:29" ht="28.5" hidden="1" customHeight="1" x14ac:dyDescent="0.2">
      <c r="B54" s="575"/>
      <c r="C54" s="477"/>
      <c r="D54" s="477"/>
      <c r="E54" s="558"/>
      <c r="F54" s="558"/>
      <c r="G54" s="579"/>
      <c r="H54" s="555"/>
      <c r="I54" s="582"/>
      <c r="J54" s="585"/>
      <c r="K54" s="588"/>
      <c r="L54" s="588"/>
      <c r="M54" s="588"/>
      <c r="N54" s="582"/>
      <c r="O54" s="558"/>
      <c r="P54" s="582"/>
      <c r="Q54" s="582"/>
      <c r="R54" s="561"/>
      <c r="S54" s="561"/>
      <c r="T54" s="564"/>
      <c r="U54" s="567"/>
      <c r="V54" s="570"/>
      <c r="W54" s="573"/>
      <c r="X54" s="573"/>
      <c r="Y54" s="555"/>
      <c r="Z54" s="558"/>
      <c r="AA54" s="69" t="s">
        <v>93</v>
      </c>
      <c r="AB54" s="213" t="str">
        <f>'1.1_見積依頼該当器物ﾘｽﾄ(依頼元=&gt;JCW)'!K30</f>
        <v>必須</v>
      </c>
      <c r="AC54" s="307" t="str">
        <f>'1.1_見積依頼該当器物ﾘｽﾄ(依頼元=&gt;JCW)'!L30</f>
        <v>必須</v>
      </c>
    </row>
    <row r="55" spans="2:29" ht="28.5" hidden="1" customHeight="1" x14ac:dyDescent="0.2">
      <c r="B55" s="575"/>
      <c r="C55" s="477"/>
      <c r="D55" s="477"/>
      <c r="E55" s="558"/>
      <c r="F55" s="558"/>
      <c r="G55" s="579"/>
      <c r="H55" s="555"/>
      <c r="I55" s="582"/>
      <c r="J55" s="585"/>
      <c r="K55" s="588"/>
      <c r="L55" s="588"/>
      <c r="M55" s="588"/>
      <c r="N55" s="582"/>
      <c r="O55" s="558"/>
      <c r="P55" s="582"/>
      <c r="Q55" s="582"/>
      <c r="R55" s="561"/>
      <c r="S55" s="561"/>
      <c r="T55" s="564"/>
      <c r="U55" s="567"/>
      <c r="V55" s="570"/>
      <c r="W55" s="573"/>
      <c r="X55" s="573"/>
      <c r="Y55" s="555"/>
      <c r="Z55" s="558"/>
      <c r="AA55" s="69" t="s">
        <v>22</v>
      </c>
      <c r="AB55" s="178" t="s">
        <v>405</v>
      </c>
      <c r="AC55" s="176" t="s">
        <v>406</v>
      </c>
    </row>
    <row r="56" spans="2:29" ht="28.5" hidden="1" customHeight="1" thickBot="1" x14ac:dyDescent="0.25">
      <c r="B56" s="427"/>
      <c r="C56" s="577"/>
      <c r="D56" s="577"/>
      <c r="E56" s="559"/>
      <c r="F56" s="559"/>
      <c r="G56" s="580"/>
      <c r="H56" s="556"/>
      <c r="I56" s="583"/>
      <c r="J56" s="586"/>
      <c r="K56" s="589"/>
      <c r="L56" s="589"/>
      <c r="M56" s="589"/>
      <c r="N56" s="583"/>
      <c r="O56" s="559"/>
      <c r="P56" s="583"/>
      <c r="Q56" s="583"/>
      <c r="R56" s="562"/>
      <c r="S56" s="562"/>
      <c r="T56" s="565"/>
      <c r="U56" s="568"/>
      <c r="V56" s="571"/>
      <c r="W56" s="574"/>
      <c r="X56" s="574"/>
      <c r="Y56" s="556"/>
      <c r="Z56" s="559"/>
      <c r="AA56" s="71" t="s">
        <v>23</v>
      </c>
      <c r="AB56" s="179" t="s">
        <v>406</v>
      </c>
      <c r="AC56" s="177" t="s">
        <v>406</v>
      </c>
    </row>
    <row r="57" spans="2:29" ht="28.5" hidden="1" customHeight="1" x14ac:dyDescent="0.2">
      <c r="B57" s="426">
        <v>14</v>
      </c>
      <c r="C57" s="576" t="str">
        <f>'1.1_見積依頼該当器物ﾘｽﾄ(依頼元=&gt;JCW)'!C31</f>
        <v>選択要</v>
      </c>
      <c r="D57" s="576" t="str">
        <f>'1.1_見積依頼該当器物ﾘｽﾄ(依頼元=&gt;JCW)'!D31</f>
        <v>必須</v>
      </c>
      <c r="E57" s="557"/>
      <c r="F57" s="557"/>
      <c r="G57" s="578">
        <f>'1.1_見積依頼該当器物ﾘｽﾄ(依頼元=&gt;JCW)'!E31</f>
        <v>0</v>
      </c>
      <c r="H57" s="554" t="str">
        <f>'1.1_見積依頼該当器物ﾘｽﾄ(依頼元=&gt;JCW)'!F31</f>
        <v>必須</v>
      </c>
      <c r="I57" s="581"/>
      <c r="J57" s="584">
        <f>'1.1_見積依頼該当器物ﾘｽﾄ(依頼元=&gt;JCW)'!G31</f>
        <v>0</v>
      </c>
      <c r="K57" s="587"/>
      <c r="L57" s="587"/>
      <c r="M57" s="587"/>
      <c r="N57" s="581" t="s">
        <v>13</v>
      </c>
      <c r="O57" s="557" t="s">
        <v>411</v>
      </c>
      <c r="P57" s="581" t="s">
        <v>2</v>
      </c>
      <c r="Q57" s="581"/>
      <c r="R57" s="560" t="s">
        <v>2</v>
      </c>
      <c r="S57" s="560" t="s">
        <v>2</v>
      </c>
      <c r="T57" s="563" t="str">
        <f>'1.1_見積依頼該当器物ﾘｽﾄ(依頼元=&gt;JCW)'!H31</f>
        <v>必須</v>
      </c>
      <c r="U57" s="566" t="s">
        <v>51</v>
      </c>
      <c r="V57" s="569" t="s">
        <v>2</v>
      </c>
      <c r="W57" s="572" t="s">
        <v>2</v>
      </c>
      <c r="X57" s="572" t="s">
        <v>2</v>
      </c>
      <c r="Y57" s="554" t="str">
        <f>'1.1_見積依頼該当器物ﾘｽﾄ(依頼元=&gt;JCW)'!M31</f>
        <v>選択要</v>
      </c>
      <c r="Z57" s="557" t="s">
        <v>411</v>
      </c>
      <c r="AA57" s="70" t="s">
        <v>92</v>
      </c>
      <c r="AB57" s="212" t="str">
        <f>'1.1_見積依頼該当器物ﾘｽﾄ(依頼元=&gt;JCW)'!K31</f>
        <v>必須</v>
      </c>
      <c r="AC57" s="306" t="str">
        <f>'1.1_見積依頼該当器物ﾘｽﾄ(依頼元=&gt;JCW)'!L31</f>
        <v>必須</v>
      </c>
    </row>
    <row r="58" spans="2:29" ht="28.5" hidden="1" customHeight="1" x14ac:dyDescent="0.2">
      <c r="B58" s="575"/>
      <c r="C58" s="477"/>
      <c r="D58" s="477"/>
      <c r="E58" s="558"/>
      <c r="F58" s="558"/>
      <c r="G58" s="579"/>
      <c r="H58" s="555"/>
      <c r="I58" s="582"/>
      <c r="J58" s="585"/>
      <c r="K58" s="588"/>
      <c r="L58" s="588"/>
      <c r="M58" s="588"/>
      <c r="N58" s="582"/>
      <c r="O58" s="558"/>
      <c r="P58" s="582"/>
      <c r="Q58" s="582"/>
      <c r="R58" s="561"/>
      <c r="S58" s="561"/>
      <c r="T58" s="564"/>
      <c r="U58" s="567"/>
      <c r="V58" s="570"/>
      <c r="W58" s="573"/>
      <c r="X58" s="573"/>
      <c r="Y58" s="555"/>
      <c r="Z58" s="558"/>
      <c r="AA58" s="69" t="s">
        <v>93</v>
      </c>
      <c r="AB58" s="213" t="str">
        <f>'1.1_見積依頼該当器物ﾘｽﾄ(依頼元=&gt;JCW)'!K32</f>
        <v>必須</v>
      </c>
      <c r="AC58" s="307" t="str">
        <f>'1.1_見積依頼該当器物ﾘｽﾄ(依頼元=&gt;JCW)'!L32</f>
        <v>必須</v>
      </c>
    </row>
    <row r="59" spans="2:29" ht="28.5" hidden="1" customHeight="1" x14ac:dyDescent="0.2">
      <c r="B59" s="575"/>
      <c r="C59" s="477"/>
      <c r="D59" s="477"/>
      <c r="E59" s="558"/>
      <c r="F59" s="558"/>
      <c r="G59" s="579"/>
      <c r="H59" s="555"/>
      <c r="I59" s="582"/>
      <c r="J59" s="585"/>
      <c r="K59" s="588"/>
      <c r="L59" s="588"/>
      <c r="M59" s="588"/>
      <c r="N59" s="582"/>
      <c r="O59" s="558"/>
      <c r="P59" s="582"/>
      <c r="Q59" s="582"/>
      <c r="R59" s="561"/>
      <c r="S59" s="561"/>
      <c r="T59" s="564"/>
      <c r="U59" s="567"/>
      <c r="V59" s="570"/>
      <c r="W59" s="573"/>
      <c r="X59" s="573"/>
      <c r="Y59" s="555"/>
      <c r="Z59" s="558"/>
      <c r="AA59" s="69" t="s">
        <v>22</v>
      </c>
      <c r="AB59" s="178" t="s">
        <v>405</v>
      </c>
      <c r="AC59" s="176" t="s">
        <v>406</v>
      </c>
    </row>
    <row r="60" spans="2:29" ht="28.5" hidden="1" customHeight="1" thickBot="1" x14ac:dyDescent="0.25">
      <c r="B60" s="427"/>
      <c r="C60" s="577"/>
      <c r="D60" s="577"/>
      <c r="E60" s="559"/>
      <c r="F60" s="559"/>
      <c r="G60" s="580"/>
      <c r="H60" s="556"/>
      <c r="I60" s="583"/>
      <c r="J60" s="586"/>
      <c r="K60" s="589"/>
      <c r="L60" s="589"/>
      <c r="M60" s="589"/>
      <c r="N60" s="583"/>
      <c r="O60" s="559"/>
      <c r="P60" s="583"/>
      <c r="Q60" s="583"/>
      <c r="R60" s="562"/>
      <c r="S60" s="562"/>
      <c r="T60" s="565"/>
      <c r="U60" s="568"/>
      <c r="V60" s="571"/>
      <c r="W60" s="574"/>
      <c r="X60" s="574"/>
      <c r="Y60" s="556"/>
      <c r="Z60" s="559"/>
      <c r="AA60" s="71" t="s">
        <v>23</v>
      </c>
      <c r="AB60" s="179" t="s">
        <v>406</v>
      </c>
      <c r="AC60" s="177" t="s">
        <v>406</v>
      </c>
    </row>
    <row r="61" spans="2:29" ht="28.5" hidden="1" customHeight="1" x14ac:dyDescent="0.2">
      <c r="B61" s="426">
        <v>15</v>
      </c>
      <c r="C61" s="576" t="str">
        <f>'1.1_見積依頼該当器物ﾘｽﾄ(依頼元=&gt;JCW)'!C33</f>
        <v>選択要</v>
      </c>
      <c r="D61" s="576" t="str">
        <f>'1.1_見積依頼該当器物ﾘｽﾄ(依頼元=&gt;JCW)'!D33</f>
        <v>必須</v>
      </c>
      <c r="E61" s="557"/>
      <c r="F61" s="557"/>
      <c r="G61" s="578">
        <f>'1.1_見積依頼該当器物ﾘｽﾄ(依頼元=&gt;JCW)'!E33</f>
        <v>0</v>
      </c>
      <c r="H61" s="554" t="str">
        <f>'1.1_見積依頼該当器物ﾘｽﾄ(依頼元=&gt;JCW)'!F33</f>
        <v>必須</v>
      </c>
      <c r="I61" s="581"/>
      <c r="J61" s="584">
        <f>'1.1_見積依頼該当器物ﾘｽﾄ(依頼元=&gt;JCW)'!G33</f>
        <v>0</v>
      </c>
      <c r="K61" s="587"/>
      <c r="L61" s="587"/>
      <c r="M61" s="587"/>
      <c r="N61" s="581" t="s">
        <v>13</v>
      </c>
      <c r="O61" s="557" t="s">
        <v>411</v>
      </c>
      <c r="P61" s="581" t="s">
        <v>2</v>
      </c>
      <c r="Q61" s="581"/>
      <c r="R61" s="560" t="s">
        <v>2</v>
      </c>
      <c r="S61" s="560" t="s">
        <v>2</v>
      </c>
      <c r="T61" s="563" t="str">
        <f>'1.1_見積依頼該当器物ﾘｽﾄ(依頼元=&gt;JCW)'!H33</f>
        <v>必須</v>
      </c>
      <c r="U61" s="566" t="s">
        <v>51</v>
      </c>
      <c r="V61" s="569" t="s">
        <v>2</v>
      </c>
      <c r="W61" s="572" t="s">
        <v>2</v>
      </c>
      <c r="X61" s="572" t="s">
        <v>2</v>
      </c>
      <c r="Y61" s="554" t="str">
        <f>'1.1_見積依頼該当器物ﾘｽﾄ(依頼元=&gt;JCW)'!M33</f>
        <v>選択要</v>
      </c>
      <c r="Z61" s="557" t="s">
        <v>411</v>
      </c>
      <c r="AA61" s="70" t="s">
        <v>92</v>
      </c>
      <c r="AB61" s="212" t="str">
        <f>'1.1_見積依頼該当器物ﾘｽﾄ(依頼元=&gt;JCW)'!K33</f>
        <v>必須</v>
      </c>
      <c r="AC61" s="306" t="str">
        <f>'1.1_見積依頼該当器物ﾘｽﾄ(依頼元=&gt;JCW)'!L33</f>
        <v>必須</v>
      </c>
    </row>
    <row r="62" spans="2:29" ht="28.5" hidden="1" customHeight="1" x14ac:dyDescent="0.2">
      <c r="B62" s="575"/>
      <c r="C62" s="477"/>
      <c r="D62" s="477"/>
      <c r="E62" s="558"/>
      <c r="F62" s="558"/>
      <c r="G62" s="579"/>
      <c r="H62" s="555"/>
      <c r="I62" s="582"/>
      <c r="J62" s="585"/>
      <c r="K62" s="588"/>
      <c r="L62" s="588"/>
      <c r="M62" s="588"/>
      <c r="N62" s="582"/>
      <c r="O62" s="558"/>
      <c r="P62" s="582"/>
      <c r="Q62" s="582"/>
      <c r="R62" s="561"/>
      <c r="S62" s="561"/>
      <c r="T62" s="564"/>
      <c r="U62" s="567"/>
      <c r="V62" s="570"/>
      <c r="W62" s="573"/>
      <c r="X62" s="573"/>
      <c r="Y62" s="555"/>
      <c r="Z62" s="558"/>
      <c r="AA62" s="69" t="s">
        <v>93</v>
      </c>
      <c r="AB62" s="213" t="str">
        <f>'1.1_見積依頼該当器物ﾘｽﾄ(依頼元=&gt;JCW)'!K34</f>
        <v>必須</v>
      </c>
      <c r="AC62" s="307" t="str">
        <f>'1.1_見積依頼該当器物ﾘｽﾄ(依頼元=&gt;JCW)'!L34</f>
        <v>必須</v>
      </c>
    </row>
    <row r="63" spans="2:29" ht="28.5" hidden="1" customHeight="1" x14ac:dyDescent="0.2">
      <c r="B63" s="575"/>
      <c r="C63" s="477"/>
      <c r="D63" s="477"/>
      <c r="E63" s="558"/>
      <c r="F63" s="558"/>
      <c r="G63" s="579"/>
      <c r="H63" s="555"/>
      <c r="I63" s="582"/>
      <c r="J63" s="585"/>
      <c r="K63" s="588"/>
      <c r="L63" s="588"/>
      <c r="M63" s="588"/>
      <c r="N63" s="582"/>
      <c r="O63" s="558"/>
      <c r="P63" s="582"/>
      <c r="Q63" s="582"/>
      <c r="R63" s="561"/>
      <c r="S63" s="561"/>
      <c r="T63" s="564"/>
      <c r="U63" s="567"/>
      <c r="V63" s="570"/>
      <c r="W63" s="573"/>
      <c r="X63" s="573"/>
      <c r="Y63" s="555"/>
      <c r="Z63" s="558"/>
      <c r="AA63" s="69" t="s">
        <v>22</v>
      </c>
      <c r="AB63" s="178" t="s">
        <v>405</v>
      </c>
      <c r="AC63" s="176" t="s">
        <v>406</v>
      </c>
    </row>
    <row r="64" spans="2:29" ht="28.5" hidden="1" customHeight="1" thickBot="1" x14ac:dyDescent="0.25">
      <c r="B64" s="427"/>
      <c r="C64" s="577"/>
      <c r="D64" s="577"/>
      <c r="E64" s="559"/>
      <c r="F64" s="559"/>
      <c r="G64" s="580"/>
      <c r="H64" s="556"/>
      <c r="I64" s="583"/>
      <c r="J64" s="586"/>
      <c r="K64" s="589"/>
      <c r="L64" s="589"/>
      <c r="M64" s="589"/>
      <c r="N64" s="583"/>
      <c r="O64" s="559"/>
      <c r="P64" s="583"/>
      <c r="Q64" s="583"/>
      <c r="R64" s="562"/>
      <c r="S64" s="562"/>
      <c r="T64" s="565"/>
      <c r="U64" s="568"/>
      <c r="V64" s="571"/>
      <c r="W64" s="574"/>
      <c r="X64" s="574"/>
      <c r="Y64" s="556"/>
      <c r="Z64" s="559"/>
      <c r="AA64" s="71" t="s">
        <v>23</v>
      </c>
      <c r="AB64" s="179" t="s">
        <v>406</v>
      </c>
      <c r="AC64" s="177" t="s">
        <v>406</v>
      </c>
    </row>
    <row r="65" spans="2:29" ht="28.5" hidden="1" customHeight="1" x14ac:dyDescent="0.2">
      <c r="B65" s="426">
        <v>16</v>
      </c>
      <c r="C65" s="576" t="str">
        <f>'1.1_見積依頼該当器物ﾘｽﾄ(依頼元=&gt;JCW)'!C35</f>
        <v>選択要</v>
      </c>
      <c r="D65" s="576" t="str">
        <f>'1.1_見積依頼該当器物ﾘｽﾄ(依頼元=&gt;JCW)'!D35</f>
        <v>必須</v>
      </c>
      <c r="E65" s="557"/>
      <c r="F65" s="557"/>
      <c r="G65" s="578">
        <f>'1.1_見積依頼該当器物ﾘｽﾄ(依頼元=&gt;JCW)'!E35</f>
        <v>0</v>
      </c>
      <c r="H65" s="554" t="str">
        <f>'1.1_見積依頼該当器物ﾘｽﾄ(依頼元=&gt;JCW)'!F35</f>
        <v>必須</v>
      </c>
      <c r="I65" s="581"/>
      <c r="J65" s="584">
        <f>'1.1_見積依頼該当器物ﾘｽﾄ(依頼元=&gt;JCW)'!G35</f>
        <v>0</v>
      </c>
      <c r="K65" s="587"/>
      <c r="L65" s="587"/>
      <c r="M65" s="587"/>
      <c r="N65" s="581" t="s">
        <v>13</v>
      </c>
      <c r="O65" s="557" t="s">
        <v>411</v>
      </c>
      <c r="P65" s="581" t="s">
        <v>2</v>
      </c>
      <c r="Q65" s="581"/>
      <c r="R65" s="560" t="s">
        <v>2</v>
      </c>
      <c r="S65" s="560" t="s">
        <v>2</v>
      </c>
      <c r="T65" s="563" t="str">
        <f>'1.1_見積依頼該当器物ﾘｽﾄ(依頼元=&gt;JCW)'!H35</f>
        <v>必須</v>
      </c>
      <c r="U65" s="566" t="s">
        <v>51</v>
      </c>
      <c r="V65" s="569" t="s">
        <v>2</v>
      </c>
      <c r="W65" s="572" t="s">
        <v>2</v>
      </c>
      <c r="X65" s="572" t="s">
        <v>2</v>
      </c>
      <c r="Y65" s="554" t="str">
        <f>'1.1_見積依頼該当器物ﾘｽﾄ(依頼元=&gt;JCW)'!M35</f>
        <v>選択要</v>
      </c>
      <c r="Z65" s="557" t="s">
        <v>411</v>
      </c>
      <c r="AA65" s="70" t="s">
        <v>92</v>
      </c>
      <c r="AB65" s="212" t="str">
        <f>'1.1_見積依頼該当器物ﾘｽﾄ(依頼元=&gt;JCW)'!K35</f>
        <v>必須</v>
      </c>
      <c r="AC65" s="306" t="str">
        <f>'1.1_見積依頼該当器物ﾘｽﾄ(依頼元=&gt;JCW)'!L35</f>
        <v>必須</v>
      </c>
    </row>
    <row r="66" spans="2:29" ht="28.5" hidden="1" customHeight="1" x14ac:dyDescent="0.2">
      <c r="B66" s="575"/>
      <c r="C66" s="477"/>
      <c r="D66" s="477"/>
      <c r="E66" s="558"/>
      <c r="F66" s="558"/>
      <c r="G66" s="579"/>
      <c r="H66" s="555"/>
      <c r="I66" s="582"/>
      <c r="J66" s="585"/>
      <c r="K66" s="588"/>
      <c r="L66" s="588"/>
      <c r="M66" s="588"/>
      <c r="N66" s="582"/>
      <c r="O66" s="558"/>
      <c r="P66" s="582"/>
      <c r="Q66" s="582"/>
      <c r="R66" s="561"/>
      <c r="S66" s="561"/>
      <c r="T66" s="564"/>
      <c r="U66" s="567"/>
      <c r="V66" s="570"/>
      <c r="W66" s="573"/>
      <c r="X66" s="573"/>
      <c r="Y66" s="555"/>
      <c r="Z66" s="558"/>
      <c r="AA66" s="69" t="s">
        <v>93</v>
      </c>
      <c r="AB66" s="213" t="str">
        <f>'1.1_見積依頼該当器物ﾘｽﾄ(依頼元=&gt;JCW)'!K36</f>
        <v>必須</v>
      </c>
      <c r="AC66" s="307" t="str">
        <f>'1.1_見積依頼該当器物ﾘｽﾄ(依頼元=&gt;JCW)'!L36</f>
        <v>必須</v>
      </c>
    </row>
    <row r="67" spans="2:29" ht="28.5" hidden="1" customHeight="1" x14ac:dyDescent="0.2">
      <c r="B67" s="575"/>
      <c r="C67" s="477"/>
      <c r="D67" s="477"/>
      <c r="E67" s="558"/>
      <c r="F67" s="558"/>
      <c r="G67" s="579"/>
      <c r="H67" s="555"/>
      <c r="I67" s="582"/>
      <c r="J67" s="585"/>
      <c r="K67" s="588"/>
      <c r="L67" s="588"/>
      <c r="M67" s="588"/>
      <c r="N67" s="582"/>
      <c r="O67" s="558"/>
      <c r="P67" s="582"/>
      <c r="Q67" s="582"/>
      <c r="R67" s="561"/>
      <c r="S67" s="561"/>
      <c r="T67" s="564"/>
      <c r="U67" s="567"/>
      <c r="V67" s="570"/>
      <c r="W67" s="573"/>
      <c r="X67" s="573"/>
      <c r="Y67" s="555"/>
      <c r="Z67" s="558"/>
      <c r="AA67" s="69" t="s">
        <v>22</v>
      </c>
      <c r="AB67" s="178" t="s">
        <v>405</v>
      </c>
      <c r="AC67" s="176" t="s">
        <v>406</v>
      </c>
    </row>
    <row r="68" spans="2:29" ht="28.5" hidden="1" customHeight="1" thickBot="1" x14ac:dyDescent="0.25">
      <c r="B68" s="427"/>
      <c r="C68" s="577"/>
      <c r="D68" s="577"/>
      <c r="E68" s="559"/>
      <c r="F68" s="559"/>
      <c r="G68" s="580"/>
      <c r="H68" s="556"/>
      <c r="I68" s="583"/>
      <c r="J68" s="586"/>
      <c r="K68" s="589"/>
      <c r="L68" s="589"/>
      <c r="M68" s="589"/>
      <c r="N68" s="583"/>
      <c r="O68" s="559"/>
      <c r="P68" s="583"/>
      <c r="Q68" s="583"/>
      <c r="R68" s="562"/>
      <c r="S68" s="562"/>
      <c r="T68" s="565"/>
      <c r="U68" s="568"/>
      <c r="V68" s="571"/>
      <c r="W68" s="574"/>
      <c r="X68" s="574"/>
      <c r="Y68" s="556"/>
      <c r="Z68" s="559"/>
      <c r="AA68" s="71" t="s">
        <v>23</v>
      </c>
      <c r="AB68" s="179" t="s">
        <v>406</v>
      </c>
      <c r="AC68" s="177" t="s">
        <v>406</v>
      </c>
    </row>
    <row r="69" spans="2:29" ht="28.5" hidden="1" customHeight="1" x14ac:dyDescent="0.2">
      <c r="B69" s="426">
        <v>17</v>
      </c>
      <c r="C69" s="576" t="str">
        <f>'1.1_見積依頼該当器物ﾘｽﾄ(依頼元=&gt;JCW)'!C37</f>
        <v>選択要</v>
      </c>
      <c r="D69" s="576" t="str">
        <f>'1.1_見積依頼該当器物ﾘｽﾄ(依頼元=&gt;JCW)'!D37</f>
        <v>必須</v>
      </c>
      <c r="E69" s="557"/>
      <c r="F69" s="557"/>
      <c r="G69" s="578">
        <f>'1.1_見積依頼該当器物ﾘｽﾄ(依頼元=&gt;JCW)'!E37</f>
        <v>0</v>
      </c>
      <c r="H69" s="554" t="str">
        <f>'1.1_見積依頼該当器物ﾘｽﾄ(依頼元=&gt;JCW)'!F37</f>
        <v>必須</v>
      </c>
      <c r="I69" s="581"/>
      <c r="J69" s="584">
        <f>'1.1_見積依頼該当器物ﾘｽﾄ(依頼元=&gt;JCW)'!G37</f>
        <v>0</v>
      </c>
      <c r="K69" s="587"/>
      <c r="L69" s="587"/>
      <c r="M69" s="587"/>
      <c r="N69" s="581" t="s">
        <v>13</v>
      </c>
      <c r="O69" s="557" t="s">
        <v>411</v>
      </c>
      <c r="P69" s="581" t="s">
        <v>2</v>
      </c>
      <c r="Q69" s="581"/>
      <c r="R69" s="560" t="s">
        <v>2</v>
      </c>
      <c r="S69" s="560" t="s">
        <v>2</v>
      </c>
      <c r="T69" s="563" t="str">
        <f>'1.1_見積依頼該当器物ﾘｽﾄ(依頼元=&gt;JCW)'!H37</f>
        <v>必須</v>
      </c>
      <c r="U69" s="566" t="s">
        <v>51</v>
      </c>
      <c r="V69" s="569" t="s">
        <v>2</v>
      </c>
      <c r="W69" s="572" t="s">
        <v>2</v>
      </c>
      <c r="X69" s="572" t="s">
        <v>2</v>
      </c>
      <c r="Y69" s="554" t="str">
        <f>'1.1_見積依頼該当器物ﾘｽﾄ(依頼元=&gt;JCW)'!M37</f>
        <v>選択要</v>
      </c>
      <c r="Z69" s="557" t="s">
        <v>411</v>
      </c>
      <c r="AA69" s="70" t="s">
        <v>92</v>
      </c>
      <c r="AB69" s="212" t="str">
        <f>'1.1_見積依頼該当器物ﾘｽﾄ(依頼元=&gt;JCW)'!K37</f>
        <v>必須</v>
      </c>
      <c r="AC69" s="306" t="str">
        <f>'1.1_見積依頼該当器物ﾘｽﾄ(依頼元=&gt;JCW)'!L37</f>
        <v>必須</v>
      </c>
    </row>
    <row r="70" spans="2:29" ht="28.5" hidden="1" customHeight="1" x14ac:dyDescent="0.2">
      <c r="B70" s="575"/>
      <c r="C70" s="477"/>
      <c r="D70" s="477"/>
      <c r="E70" s="558"/>
      <c r="F70" s="558"/>
      <c r="G70" s="579"/>
      <c r="H70" s="555"/>
      <c r="I70" s="582"/>
      <c r="J70" s="585"/>
      <c r="K70" s="588"/>
      <c r="L70" s="588"/>
      <c r="M70" s="588"/>
      <c r="N70" s="582"/>
      <c r="O70" s="558"/>
      <c r="P70" s="582"/>
      <c r="Q70" s="582"/>
      <c r="R70" s="561"/>
      <c r="S70" s="561"/>
      <c r="T70" s="564"/>
      <c r="U70" s="567"/>
      <c r="V70" s="570"/>
      <c r="W70" s="573"/>
      <c r="X70" s="573"/>
      <c r="Y70" s="555"/>
      <c r="Z70" s="558"/>
      <c r="AA70" s="69" t="s">
        <v>93</v>
      </c>
      <c r="AB70" s="213" t="str">
        <f>'1.1_見積依頼該当器物ﾘｽﾄ(依頼元=&gt;JCW)'!K38</f>
        <v>必須</v>
      </c>
      <c r="AC70" s="307" t="str">
        <f>'1.1_見積依頼該当器物ﾘｽﾄ(依頼元=&gt;JCW)'!L38</f>
        <v>必須</v>
      </c>
    </row>
    <row r="71" spans="2:29" ht="28.5" hidden="1" customHeight="1" x14ac:dyDescent="0.2">
      <c r="B71" s="575"/>
      <c r="C71" s="477"/>
      <c r="D71" s="477"/>
      <c r="E71" s="558"/>
      <c r="F71" s="558"/>
      <c r="G71" s="579"/>
      <c r="H71" s="555"/>
      <c r="I71" s="582"/>
      <c r="J71" s="585"/>
      <c r="K71" s="588"/>
      <c r="L71" s="588"/>
      <c r="M71" s="588"/>
      <c r="N71" s="582"/>
      <c r="O71" s="558"/>
      <c r="P71" s="582"/>
      <c r="Q71" s="582"/>
      <c r="R71" s="561"/>
      <c r="S71" s="561"/>
      <c r="T71" s="564"/>
      <c r="U71" s="567"/>
      <c r="V71" s="570"/>
      <c r="W71" s="573"/>
      <c r="X71" s="573"/>
      <c r="Y71" s="555"/>
      <c r="Z71" s="558"/>
      <c r="AA71" s="69" t="s">
        <v>22</v>
      </c>
      <c r="AB71" s="178" t="s">
        <v>405</v>
      </c>
      <c r="AC71" s="176" t="s">
        <v>406</v>
      </c>
    </row>
    <row r="72" spans="2:29" ht="28.5" hidden="1" customHeight="1" thickBot="1" x14ac:dyDescent="0.25">
      <c r="B72" s="427"/>
      <c r="C72" s="577"/>
      <c r="D72" s="577"/>
      <c r="E72" s="559"/>
      <c r="F72" s="559"/>
      <c r="G72" s="580"/>
      <c r="H72" s="556"/>
      <c r="I72" s="583"/>
      <c r="J72" s="586"/>
      <c r="K72" s="589"/>
      <c r="L72" s="589"/>
      <c r="M72" s="589"/>
      <c r="N72" s="583"/>
      <c r="O72" s="559"/>
      <c r="P72" s="583"/>
      <c r="Q72" s="583"/>
      <c r="R72" s="562"/>
      <c r="S72" s="562"/>
      <c r="T72" s="565"/>
      <c r="U72" s="568"/>
      <c r="V72" s="571"/>
      <c r="W72" s="574"/>
      <c r="X72" s="574"/>
      <c r="Y72" s="556"/>
      <c r="Z72" s="559"/>
      <c r="AA72" s="71" t="s">
        <v>23</v>
      </c>
      <c r="AB72" s="179" t="s">
        <v>406</v>
      </c>
      <c r="AC72" s="177" t="s">
        <v>406</v>
      </c>
    </row>
    <row r="73" spans="2:29" ht="28.5" hidden="1" customHeight="1" x14ac:dyDescent="0.2">
      <c r="B73" s="426">
        <v>18</v>
      </c>
      <c r="C73" s="576" t="str">
        <f>'1.1_見積依頼該当器物ﾘｽﾄ(依頼元=&gt;JCW)'!C39</f>
        <v>選択要</v>
      </c>
      <c r="D73" s="576" t="str">
        <f>'1.1_見積依頼該当器物ﾘｽﾄ(依頼元=&gt;JCW)'!D39</f>
        <v>必須</v>
      </c>
      <c r="E73" s="557"/>
      <c r="F73" s="557"/>
      <c r="G73" s="578">
        <f>'1.1_見積依頼該当器物ﾘｽﾄ(依頼元=&gt;JCW)'!E39</f>
        <v>0</v>
      </c>
      <c r="H73" s="554" t="str">
        <f>'1.1_見積依頼該当器物ﾘｽﾄ(依頼元=&gt;JCW)'!F39</f>
        <v>必須</v>
      </c>
      <c r="I73" s="581"/>
      <c r="J73" s="584">
        <f>'1.1_見積依頼該当器物ﾘｽﾄ(依頼元=&gt;JCW)'!G39</f>
        <v>0</v>
      </c>
      <c r="K73" s="587"/>
      <c r="L73" s="587"/>
      <c r="M73" s="587"/>
      <c r="N73" s="581" t="s">
        <v>411</v>
      </c>
      <c r="O73" s="557" t="s">
        <v>411</v>
      </c>
      <c r="P73" s="581" t="s">
        <v>2</v>
      </c>
      <c r="Q73" s="581"/>
      <c r="R73" s="560" t="s">
        <v>2</v>
      </c>
      <c r="S73" s="560" t="s">
        <v>2</v>
      </c>
      <c r="T73" s="563" t="str">
        <f>'1.1_見積依頼該当器物ﾘｽﾄ(依頼元=&gt;JCW)'!H39</f>
        <v>必須</v>
      </c>
      <c r="U73" s="566" t="s">
        <v>51</v>
      </c>
      <c r="V73" s="569" t="s">
        <v>2</v>
      </c>
      <c r="W73" s="572" t="s">
        <v>2</v>
      </c>
      <c r="X73" s="572" t="s">
        <v>2</v>
      </c>
      <c r="Y73" s="554" t="str">
        <f>'1.1_見積依頼該当器物ﾘｽﾄ(依頼元=&gt;JCW)'!M39</f>
        <v>選択要</v>
      </c>
      <c r="Z73" s="557" t="s">
        <v>411</v>
      </c>
      <c r="AA73" s="70" t="s">
        <v>92</v>
      </c>
      <c r="AB73" s="212" t="str">
        <f>'1.1_見積依頼該当器物ﾘｽﾄ(依頼元=&gt;JCW)'!K39</f>
        <v>必須</v>
      </c>
      <c r="AC73" s="306" t="str">
        <f>'1.1_見積依頼該当器物ﾘｽﾄ(依頼元=&gt;JCW)'!L39</f>
        <v>必須</v>
      </c>
    </row>
    <row r="74" spans="2:29" ht="28.5" hidden="1" customHeight="1" x14ac:dyDescent="0.2">
      <c r="B74" s="575"/>
      <c r="C74" s="477"/>
      <c r="D74" s="477"/>
      <c r="E74" s="558"/>
      <c r="F74" s="558"/>
      <c r="G74" s="579"/>
      <c r="H74" s="555"/>
      <c r="I74" s="582"/>
      <c r="J74" s="585"/>
      <c r="K74" s="588"/>
      <c r="L74" s="588"/>
      <c r="M74" s="588"/>
      <c r="N74" s="582"/>
      <c r="O74" s="558"/>
      <c r="P74" s="582"/>
      <c r="Q74" s="582"/>
      <c r="R74" s="561"/>
      <c r="S74" s="561"/>
      <c r="T74" s="564"/>
      <c r="U74" s="567"/>
      <c r="V74" s="570"/>
      <c r="W74" s="573"/>
      <c r="X74" s="573"/>
      <c r="Y74" s="555"/>
      <c r="Z74" s="558"/>
      <c r="AA74" s="69" t="s">
        <v>93</v>
      </c>
      <c r="AB74" s="213" t="str">
        <f>'1.1_見積依頼該当器物ﾘｽﾄ(依頼元=&gt;JCW)'!K40</f>
        <v>必須</v>
      </c>
      <c r="AC74" s="307" t="str">
        <f>'1.1_見積依頼該当器物ﾘｽﾄ(依頼元=&gt;JCW)'!L40</f>
        <v>必須</v>
      </c>
    </row>
    <row r="75" spans="2:29" ht="28.5" hidden="1" customHeight="1" x14ac:dyDescent="0.2">
      <c r="B75" s="575"/>
      <c r="C75" s="477"/>
      <c r="D75" s="477"/>
      <c r="E75" s="558"/>
      <c r="F75" s="558"/>
      <c r="G75" s="579"/>
      <c r="H75" s="555"/>
      <c r="I75" s="582"/>
      <c r="J75" s="585"/>
      <c r="K75" s="588"/>
      <c r="L75" s="588"/>
      <c r="M75" s="588"/>
      <c r="N75" s="582"/>
      <c r="O75" s="558"/>
      <c r="P75" s="582"/>
      <c r="Q75" s="582"/>
      <c r="R75" s="561"/>
      <c r="S75" s="561"/>
      <c r="T75" s="564"/>
      <c r="U75" s="567"/>
      <c r="V75" s="570"/>
      <c r="W75" s="573"/>
      <c r="X75" s="573"/>
      <c r="Y75" s="555"/>
      <c r="Z75" s="558"/>
      <c r="AA75" s="69" t="s">
        <v>22</v>
      </c>
      <c r="AB75" s="178" t="s">
        <v>405</v>
      </c>
      <c r="AC75" s="176" t="s">
        <v>406</v>
      </c>
    </row>
    <row r="76" spans="2:29" ht="28.5" hidden="1" customHeight="1" thickBot="1" x14ac:dyDescent="0.25">
      <c r="B76" s="427"/>
      <c r="C76" s="577"/>
      <c r="D76" s="577"/>
      <c r="E76" s="559"/>
      <c r="F76" s="559"/>
      <c r="G76" s="580"/>
      <c r="H76" s="556"/>
      <c r="I76" s="583"/>
      <c r="J76" s="586"/>
      <c r="K76" s="589"/>
      <c r="L76" s="589"/>
      <c r="M76" s="589"/>
      <c r="N76" s="583"/>
      <c r="O76" s="559"/>
      <c r="P76" s="583"/>
      <c r="Q76" s="583"/>
      <c r="R76" s="562"/>
      <c r="S76" s="562"/>
      <c r="T76" s="565"/>
      <c r="U76" s="568"/>
      <c r="V76" s="571"/>
      <c r="W76" s="574"/>
      <c r="X76" s="574"/>
      <c r="Y76" s="556"/>
      <c r="Z76" s="559"/>
      <c r="AA76" s="71" t="s">
        <v>23</v>
      </c>
      <c r="AB76" s="179" t="s">
        <v>406</v>
      </c>
      <c r="AC76" s="177" t="s">
        <v>406</v>
      </c>
    </row>
    <row r="77" spans="2:29" ht="28.5" hidden="1" customHeight="1" x14ac:dyDescent="0.2">
      <c r="B77" s="426">
        <v>19</v>
      </c>
      <c r="C77" s="576" t="str">
        <f>'1.1_見積依頼該当器物ﾘｽﾄ(依頼元=&gt;JCW)'!C41</f>
        <v>選択要</v>
      </c>
      <c r="D77" s="576" t="str">
        <f>'1.1_見積依頼該当器物ﾘｽﾄ(依頼元=&gt;JCW)'!D41</f>
        <v>必須</v>
      </c>
      <c r="E77" s="557"/>
      <c r="F77" s="557"/>
      <c r="G77" s="578">
        <f>'1.1_見積依頼該当器物ﾘｽﾄ(依頼元=&gt;JCW)'!E41</f>
        <v>0</v>
      </c>
      <c r="H77" s="554" t="str">
        <f>'1.1_見積依頼該当器物ﾘｽﾄ(依頼元=&gt;JCW)'!F41</f>
        <v>必須</v>
      </c>
      <c r="I77" s="581"/>
      <c r="J77" s="584">
        <f>'1.1_見積依頼該当器物ﾘｽﾄ(依頼元=&gt;JCW)'!G41</f>
        <v>0</v>
      </c>
      <c r="K77" s="587"/>
      <c r="L77" s="587"/>
      <c r="M77" s="587"/>
      <c r="N77" s="581" t="s">
        <v>411</v>
      </c>
      <c r="O77" s="557" t="s">
        <v>411</v>
      </c>
      <c r="P77" s="581" t="s">
        <v>2</v>
      </c>
      <c r="Q77" s="581"/>
      <c r="R77" s="560" t="s">
        <v>2</v>
      </c>
      <c r="S77" s="560" t="s">
        <v>2</v>
      </c>
      <c r="T77" s="563" t="str">
        <f>'1.1_見積依頼該当器物ﾘｽﾄ(依頼元=&gt;JCW)'!H41</f>
        <v>必須</v>
      </c>
      <c r="U77" s="566" t="s">
        <v>51</v>
      </c>
      <c r="V77" s="569" t="s">
        <v>2</v>
      </c>
      <c r="W77" s="572" t="s">
        <v>2</v>
      </c>
      <c r="X77" s="572" t="s">
        <v>2</v>
      </c>
      <c r="Y77" s="554" t="str">
        <f>'1.1_見積依頼該当器物ﾘｽﾄ(依頼元=&gt;JCW)'!M41</f>
        <v>選択要</v>
      </c>
      <c r="Z77" s="557" t="s">
        <v>411</v>
      </c>
      <c r="AA77" s="70" t="s">
        <v>92</v>
      </c>
      <c r="AB77" s="212" t="str">
        <f>'1.1_見積依頼該当器物ﾘｽﾄ(依頼元=&gt;JCW)'!K41</f>
        <v>必須</v>
      </c>
      <c r="AC77" s="306" t="str">
        <f>'1.1_見積依頼該当器物ﾘｽﾄ(依頼元=&gt;JCW)'!L41</f>
        <v>必須</v>
      </c>
    </row>
    <row r="78" spans="2:29" ht="28.5" hidden="1" customHeight="1" x14ac:dyDescent="0.2">
      <c r="B78" s="575"/>
      <c r="C78" s="477"/>
      <c r="D78" s="477"/>
      <c r="E78" s="558"/>
      <c r="F78" s="558"/>
      <c r="G78" s="579"/>
      <c r="H78" s="555"/>
      <c r="I78" s="582"/>
      <c r="J78" s="585"/>
      <c r="K78" s="588"/>
      <c r="L78" s="588"/>
      <c r="M78" s="588"/>
      <c r="N78" s="582"/>
      <c r="O78" s="558"/>
      <c r="P78" s="582"/>
      <c r="Q78" s="582"/>
      <c r="R78" s="561"/>
      <c r="S78" s="561"/>
      <c r="T78" s="564"/>
      <c r="U78" s="567"/>
      <c r="V78" s="570"/>
      <c r="W78" s="573"/>
      <c r="X78" s="573"/>
      <c r="Y78" s="555"/>
      <c r="Z78" s="558"/>
      <c r="AA78" s="69" t="s">
        <v>93</v>
      </c>
      <c r="AB78" s="213" t="str">
        <f>'1.1_見積依頼該当器物ﾘｽﾄ(依頼元=&gt;JCW)'!K42</f>
        <v>必須</v>
      </c>
      <c r="AC78" s="307" t="str">
        <f>'1.1_見積依頼該当器物ﾘｽﾄ(依頼元=&gt;JCW)'!L42</f>
        <v>必須</v>
      </c>
    </row>
    <row r="79" spans="2:29" ht="28.5" hidden="1" customHeight="1" x14ac:dyDescent="0.2">
      <c r="B79" s="575"/>
      <c r="C79" s="477"/>
      <c r="D79" s="477"/>
      <c r="E79" s="558"/>
      <c r="F79" s="558"/>
      <c r="G79" s="579"/>
      <c r="H79" s="555"/>
      <c r="I79" s="582"/>
      <c r="J79" s="585"/>
      <c r="K79" s="588"/>
      <c r="L79" s="588"/>
      <c r="M79" s="588"/>
      <c r="N79" s="582"/>
      <c r="O79" s="558"/>
      <c r="P79" s="582"/>
      <c r="Q79" s="582"/>
      <c r="R79" s="561"/>
      <c r="S79" s="561"/>
      <c r="T79" s="564"/>
      <c r="U79" s="567"/>
      <c r="V79" s="570"/>
      <c r="W79" s="573"/>
      <c r="X79" s="573"/>
      <c r="Y79" s="555"/>
      <c r="Z79" s="558"/>
      <c r="AA79" s="69" t="s">
        <v>22</v>
      </c>
      <c r="AB79" s="178" t="s">
        <v>405</v>
      </c>
      <c r="AC79" s="176" t="s">
        <v>406</v>
      </c>
    </row>
    <row r="80" spans="2:29" ht="28.5" hidden="1" customHeight="1" thickBot="1" x14ac:dyDescent="0.25">
      <c r="B80" s="427"/>
      <c r="C80" s="577"/>
      <c r="D80" s="577"/>
      <c r="E80" s="559"/>
      <c r="F80" s="559"/>
      <c r="G80" s="580"/>
      <c r="H80" s="556"/>
      <c r="I80" s="583"/>
      <c r="J80" s="586"/>
      <c r="K80" s="589"/>
      <c r="L80" s="589"/>
      <c r="M80" s="589"/>
      <c r="N80" s="583"/>
      <c r="O80" s="559"/>
      <c r="P80" s="583"/>
      <c r="Q80" s="583"/>
      <c r="R80" s="562"/>
      <c r="S80" s="562"/>
      <c r="T80" s="565"/>
      <c r="U80" s="568"/>
      <c r="V80" s="571"/>
      <c r="W80" s="574"/>
      <c r="X80" s="574"/>
      <c r="Y80" s="556"/>
      <c r="Z80" s="559"/>
      <c r="AA80" s="71" t="s">
        <v>23</v>
      </c>
      <c r="AB80" s="179" t="s">
        <v>406</v>
      </c>
      <c r="AC80" s="177" t="s">
        <v>406</v>
      </c>
    </row>
    <row r="81" spans="2:29" ht="28.5" hidden="1" customHeight="1" x14ac:dyDescent="0.2">
      <c r="B81" s="426">
        <v>20</v>
      </c>
      <c r="C81" s="576" t="str">
        <f>'1.1_見積依頼該当器物ﾘｽﾄ(依頼元=&gt;JCW)'!C43</f>
        <v>選択要</v>
      </c>
      <c r="D81" s="576" t="str">
        <f>'1.1_見積依頼該当器物ﾘｽﾄ(依頼元=&gt;JCW)'!D43</f>
        <v>必須</v>
      </c>
      <c r="E81" s="557"/>
      <c r="F81" s="557"/>
      <c r="G81" s="578">
        <f>'1.1_見積依頼該当器物ﾘｽﾄ(依頼元=&gt;JCW)'!E43</f>
        <v>0</v>
      </c>
      <c r="H81" s="554" t="str">
        <f>'1.1_見積依頼該当器物ﾘｽﾄ(依頼元=&gt;JCW)'!F43</f>
        <v>必須</v>
      </c>
      <c r="I81" s="581"/>
      <c r="J81" s="584">
        <f>'1.1_見積依頼該当器物ﾘｽﾄ(依頼元=&gt;JCW)'!G43</f>
        <v>0</v>
      </c>
      <c r="K81" s="587"/>
      <c r="L81" s="587"/>
      <c r="M81" s="587"/>
      <c r="N81" s="581" t="s">
        <v>13</v>
      </c>
      <c r="O81" s="557" t="s">
        <v>13</v>
      </c>
      <c r="P81" s="581" t="s">
        <v>2</v>
      </c>
      <c r="Q81" s="581"/>
      <c r="R81" s="560" t="s">
        <v>2</v>
      </c>
      <c r="S81" s="560" t="s">
        <v>2</v>
      </c>
      <c r="T81" s="563" t="str">
        <f>'1.1_見積依頼該当器物ﾘｽﾄ(依頼元=&gt;JCW)'!H43</f>
        <v>必須</v>
      </c>
      <c r="U81" s="566" t="s">
        <v>51</v>
      </c>
      <c r="V81" s="569" t="s">
        <v>2</v>
      </c>
      <c r="W81" s="572" t="s">
        <v>2</v>
      </c>
      <c r="X81" s="572" t="s">
        <v>2</v>
      </c>
      <c r="Y81" s="554" t="str">
        <f>'1.1_見積依頼該当器物ﾘｽﾄ(依頼元=&gt;JCW)'!M43</f>
        <v>選択要</v>
      </c>
      <c r="Z81" s="557" t="s">
        <v>411</v>
      </c>
      <c r="AA81" s="70" t="s">
        <v>92</v>
      </c>
      <c r="AB81" s="212" t="str">
        <f>'1.1_見積依頼該当器物ﾘｽﾄ(依頼元=&gt;JCW)'!K43</f>
        <v>必須</v>
      </c>
      <c r="AC81" s="306" t="str">
        <f>'1.1_見積依頼該当器物ﾘｽﾄ(依頼元=&gt;JCW)'!L43</f>
        <v>必須</v>
      </c>
    </row>
    <row r="82" spans="2:29" ht="28.5" hidden="1" customHeight="1" x14ac:dyDescent="0.2">
      <c r="B82" s="575"/>
      <c r="C82" s="477"/>
      <c r="D82" s="477"/>
      <c r="E82" s="558"/>
      <c r="F82" s="558"/>
      <c r="G82" s="579"/>
      <c r="H82" s="555"/>
      <c r="I82" s="582"/>
      <c r="J82" s="585"/>
      <c r="K82" s="588"/>
      <c r="L82" s="588"/>
      <c r="M82" s="588"/>
      <c r="N82" s="582"/>
      <c r="O82" s="558"/>
      <c r="P82" s="582"/>
      <c r="Q82" s="582"/>
      <c r="R82" s="561"/>
      <c r="S82" s="561"/>
      <c r="T82" s="564"/>
      <c r="U82" s="567"/>
      <c r="V82" s="570"/>
      <c r="W82" s="573"/>
      <c r="X82" s="573"/>
      <c r="Y82" s="555"/>
      <c r="Z82" s="558"/>
      <c r="AA82" s="69" t="s">
        <v>93</v>
      </c>
      <c r="AB82" s="213" t="str">
        <f>'1.1_見積依頼該当器物ﾘｽﾄ(依頼元=&gt;JCW)'!K44</f>
        <v>必須</v>
      </c>
      <c r="AC82" s="307" t="str">
        <f>'1.1_見積依頼該当器物ﾘｽﾄ(依頼元=&gt;JCW)'!L44</f>
        <v>必須</v>
      </c>
    </row>
    <row r="83" spans="2:29" ht="28.5" hidden="1" customHeight="1" x14ac:dyDescent="0.2">
      <c r="B83" s="575"/>
      <c r="C83" s="477"/>
      <c r="D83" s="477"/>
      <c r="E83" s="558"/>
      <c r="F83" s="558"/>
      <c r="G83" s="579"/>
      <c r="H83" s="555"/>
      <c r="I83" s="582"/>
      <c r="J83" s="585"/>
      <c r="K83" s="588"/>
      <c r="L83" s="588"/>
      <c r="M83" s="588"/>
      <c r="N83" s="582"/>
      <c r="O83" s="558"/>
      <c r="P83" s="582"/>
      <c r="Q83" s="582"/>
      <c r="R83" s="561"/>
      <c r="S83" s="561"/>
      <c r="T83" s="564"/>
      <c r="U83" s="567"/>
      <c r="V83" s="570"/>
      <c r="W83" s="573"/>
      <c r="X83" s="573"/>
      <c r="Y83" s="555"/>
      <c r="Z83" s="558"/>
      <c r="AA83" s="69" t="s">
        <v>22</v>
      </c>
      <c r="AB83" s="178" t="s">
        <v>405</v>
      </c>
      <c r="AC83" s="176" t="s">
        <v>406</v>
      </c>
    </row>
    <row r="84" spans="2:29" ht="28.5" hidden="1" customHeight="1" thickBot="1" x14ac:dyDescent="0.25">
      <c r="B84" s="427"/>
      <c r="C84" s="577"/>
      <c r="D84" s="577"/>
      <c r="E84" s="559"/>
      <c r="F84" s="559"/>
      <c r="G84" s="580"/>
      <c r="H84" s="556"/>
      <c r="I84" s="583"/>
      <c r="J84" s="586"/>
      <c r="K84" s="589"/>
      <c r="L84" s="589"/>
      <c r="M84" s="589"/>
      <c r="N84" s="583"/>
      <c r="O84" s="559"/>
      <c r="P84" s="583"/>
      <c r="Q84" s="583"/>
      <c r="R84" s="562"/>
      <c r="S84" s="562"/>
      <c r="T84" s="565"/>
      <c r="U84" s="568"/>
      <c r="V84" s="571"/>
      <c r="W84" s="574"/>
      <c r="X84" s="574"/>
      <c r="Y84" s="556"/>
      <c r="Z84" s="559"/>
      <c r="AA84" s="71" t="s">
        <v>23</v>
      </c>
      <c r="AB84" s="179" t="s">
        <v>405</v>
      </c>
      <c r="AC84" s="177" t="s">
        <v>406</v>
      </c>
    </row>
    <row r="85" spans="2:29" ht="28.5" hidden="1" customHeight="1" x14ac:dyDescent="0.2">
      <c r="B85" s="426">
        <v>21</v>
      </c>
      <c r="C85" s="576" t="str">
        <f>'1.1_見積依頼該当器物ﾘｽﾄ(依頼元=&gt;JCW)'!C45</f>
        <v>選択要</v>
      </c>
      <c r="D85" s="576" t="str">
        <f>'1.1_見積依頼該当器物ﾘｽﾄ(依頼元=&gt;JCW)'!D45</f>
        <v>必須</v>
      </c>
      <c r="E85" s="557"/>
      <c r="F85" s="557"/>
      <c r="G85" s="578">
        <f>'1.1_見積依頼該当器物ﾘｽﾄ(依頼元=&gt;JCW)'!E45</f>
        <v>0</v>
      </c>
      <c r="H85" s="554" t="str">
        <f>'1.1_見積依頼該当器物ﾘｽﾄ(依頼元=&gt;JCW)'!F45</f>
        <v>必須</v>
      </c>
      <c r="I85" s="581"/>
      <c r="J85" s="584">
        <f>'1.1_見積依頼該当器物ﾘｽﾄ(依頼元=&gt;JCW)'!G45</f>
        <v>0</v>
      </c>
      <c r="K85" s="587"/>
      <c r="L85" s="587"/>
      <c r="M85" s="587"/>
      <c r="N85" s="581" t="s">
        <v>13</v>
      </c>
      <c r="O85" s="557" t="s">
        <v>13</v>
      </c>
      <c r="P85" s="581" t="s">
        <v>2</v>
      </c>
      <c r="Q85" s="581"/>
      <c r="R85" s="560" t="s">
        <v>2</v>
      </c>
      <c r="S85" s="560" t="s">
        <v>2</v>
      </c>
      <c r="T85" s="563" t="str">
        <f>'1.1_見積依頼該当器物ﾘｽﾄ(依頼元=&gt;JCW)'!H45</f>
        <v>必須</v>
      </c>
      <c r="U85" s="566" t="s">
        <v>51</v>
      </c>
      <c r="V85" s="569" t="s">
        <v>2</v>
      </c>
      <c r="W85" s="572" t="s">
        <v>2</v>
      </c>
      <c r="X85" s="572" t="s">
        <v>2</v>
      </c>
      <c r="Y85" s="554" t="str">
        <f>'1.1_見積依頼該当器物ﾘｽﾄ(依頼元=&gt;JCW)'!M45</f>
        <v>選択要</v>
      </c>
      <c r="Z85" s="557" t="s">
        <v>411</v>
      </c>
      <c r="AA85" s="70" t="s">
        <v>92</v>
      </c>
      <c r="AB85" s="212" t="str">
        <f>'1.1_見積依頼該当器物ﾘｽﾄ(依頼元=&gt;JCW)'!K45</f>
        <v>必須</v>
      </c>
      <c r="AC85" s="306" t="str">
        <f>'1.1_見積依頼該当器物ﾘｽﾄ(依頼元=&gt;JCW)'!L45</f>
        <v>必須</v>
      </c>
    </row>
    <row r="86" spans="2:29" ht="28.5" hidden="1" customHeight="1" x14ac:dyDescent="0.2">
      <c r="B86" s="575"/>
      <c r="C86" s="477"/>
      <c r="D86" s="477"/>
      <c r="E86" s="558"/>
      <c r="F86" s="558"/>
      <c r="G86" s="579"/>
      <c r="H86" s="555"/>
      <c r="I86" s="582"/>
      <c r="J86" s="585"/>
      <c r="K86" s="588"/>
      <c r="L86" s="588"/>
      <c r="M86" s="588"/>
      <c r="N86" s="582"/>
      <c r="O86" s="558"/>
      <c r="P86" s="582"/>
      <c r="Q86" s="582"/>
      <c r="R86" s="561"/>
      <c r="S86" s="561"/>
      <c r="T86" s="564"/>
      <c r="U86" s="567"/>
      <c r="V86" s="570"/>
      <c r="W86" s="573"/>
      <c r="X86" s="573"/>
      <c r="Y86" s="555"/>
      <c r="Z86" s="558"/>
      <c r="AA86" s="69" t="s">
        <v>93</v>
      </c>
      <c r="AB86" s="213" t="str">
        <f>'1.1_見積依頼該当器物ﾘｽﾄ(依頼元=&gt;JCW)'!K46</f>
        <v>必須</v>
      </c>
      <c r="AC86" s="307" t="str">
        <f>'1.1_見積依頼該当器物ﾘｽﾄ(依頼元=&gt;JCW)'!L46</f>
        <v>必須</v>
      </c>
    </row>
    <row r="87" spans="2:29" ht="28.5" hidden="1" customHeight="1" x14ac:dyDescent="0.2">
      <c r="B87" s="575"/>
      <c r="C87" s="477"/>
      <c r="D87" s="477"/>
      <c r="E87" s="558"/>
      <c r="F87" s="558"/>
      <c r="G87" s="579"/>
      <c r="H87" s="555"/>
      <c r="I87" s="582"/>
      <c r="J87" s="585"/>
      <c r="K87" s="588"/>
      <c r="L87" s="588"/>
      <c r="M87" s="588"/>
      <c r="N87" s="582"/>
      <c r="O87" s="558"/>
      <c r="P87" s="582"/>
      <c r="Q87" s="582"/>
      <c r="R87" s="561"/>
      <c r="S87" s="561"/>
      <c r="T87" s="564"/>
      <c r="U87" s="567"/>
      <c r="V87" s="570"/>
      <c r="W87" s="573"/>
      <c r="X87" s="573"/>
      <c r="Y87" s="555"/>
      <c r="Z87" s="558"/>
      <c r="AA87" s="69" t="s">
        <v>22</v>
      </c>
      <c r="AB87" s="178" t="s">
        <v>405</v>
      </c>
      <c r="AC87" s="176" t="s">
        <v>406</v>
      </c>
    </row>
    <row r="88" spans="2:29" ht="28.5" hidden="1" customHeight="1" thickBot="1" x14ac:dyDescent="0.25">
      <c r="B88" s="427"/>
      <c r="C88" s="577"/>
      <c r="D88" s="577"/>
      <c r="E88" s="559"/>
      <c r="F88" s="559"/>
      <c r="G88" s="580"/>
      <c r="H88" s="556"/>
      <c r="I88" s="583"/>
      <c r="J88" s="586"/>
      <c r="K88" s="589"/>
      <c r="L88" s="589"/>
      <c r="M88" s="589"/>
      <c r="N88" s="583"/>
      <c r="O88" s="559"/>
      <c r="P88" s="583"/>
      <c r="Q88" s="583"/>
      <c r="R88" s="562"/>
      <c r="S88" s="562"/>
      <c r="T88" s="565"/>
      <c r="U88" s="568"/>
      <c r="V88" s="571"/>
      <c r="W88" s="574"/>
      <c r="X88" s="574"/>
      <c r="Y88" s="556"/>
      <c r="Z88" s="559"/>
      <c r="AA88" s="71" t="s">
        <v>23</v>
      </c>
      <c r="AB88" s="179" t="s">
        <v>405</v>
      </c>
      <c r="AC88" s="177" t="s">
        <v>406</v>
      </c>
    </row>
    <row r="89" spans="2:29" ht="28.5" hidden="1" customHeight="1" x14ac:dyDescent="0.2">
      <c r="B89" s="426">
        <v>22</v>
      </c>
      <c r="C89" s="576" t="str">
        <f>'1.1_見積依頼該当器物ﾘｽﾄ(依頼元=&gt;JCW)'!C47</f>
        <v>選択要</v>
      </c>
      <c r="D89" s="576" t="str">
        <f>'1.1_見積依頼該当器物ﾘｽﾄ(依頼元=&gt;JCW)'!D47</f>
        <v>必須</v>
      </c>
      <c r="E89" s="557"/>
      <c r="F89" s="557"/>
      <c r="G89" s="578">
        <f>'1.1_見積依頼該当器物ﾘｽﾄ(依頼元=&gt;JCW)'!E47</f>
        <v>0</v>
      </c>
      <c r="H89" s="554" t="str">
        <f>'1.1_見積依頼該当器物ﾘｽﾄ(依頼元=&gt;JCW)'!F47</f>
        <v>必須</v>
      </c>
      <c r="I89" s="581"/>
      <c r="J89" s="584">
        <f>'1.1_見積依頼該当器物ﾘｽﾄ(依頼元=&gt;JCW)'!G47</f>
        <v>0</v>
      </c>
      <c r="K89" s="587"/>
      <c r="L89" s="587"/>
      <c r="M89" s="587"/>
      <c r="N89" s="581" t="s">
        <v>13</v>
      </c>
      <c r="O89" s="557" t="s">
        <v>13</v>
      </c>
      <c r="P89" s="581" t="s">
        <v>2</v>
      </c>
      <c r="Q89" s="581"/>
      <c r="R89" s="560" t="s">
        <v>2</v>
      </c>
      <c r="S89" s="560" t="s">
        <v>2</v>
      </c>
      <c r="T89" s="563" t="str">
        <f>'1.1_見積依頼該当器物ﾘｽﾄ(依頼元=&gt;JCW)'!H47</f>
        <v>必須</v>
      </c>
      <c r="U89" s="566" t="s">
        <v>51</v>
      </c>
      <c r="V89" s="569" t="s">
        <v>2</v>
      </c>
      <c r="W89" s="572" t="s">
        <v>2</v>
      </c>
      <c r="X89" s="572" t="s">
        <v>2</v>
      </c>
      <c r="Y89" s="554" t="str">
        <f>'1.1_見積依頼該当器物ﾘｽﾄ(依頼元=&gt;JCW)'!M47</f>
        <v>選択要</v>
      </c>
      <c r="Z89" s="557" t="s">
        <v>411</v>
      </c>
      <c r="AA89" s="70" t="s">
        <v>92</v>
      </c>
      <c r="AB89" s="212" t="str">
        <f>'1.1_見積依頼該当器物ﾘｽﾄ(依頼元=&gt;JCW)'!K47</f>
        <v>必須</v>
      </c>
      <c r="AC89" s="306" t="str">
        <f>'1.1_見積依頼該当器物ﾘｽﾄ(依頼元=&gt;JCW)'!L47</f>
        <v>必須</v>
      </c>
    </row>
    <row r="90" spans="2:29" ht="28.5" hidden="1" customHeight="1" x14ac:dyDescent="0.2">
      <c r="B90" s="575"/>
      <c r="C90" s="477"/>
      <c r="D90" s="477"/>
      <c r="E90" s="558"/>
      <c r="F90" s="558"/>
      <c r="G90" s="579"/>
      <c r="H90" s="555"/>
      <c r="I90" s="582"/>
      <c r="J90" s="585"/>
      <c r="K90" s="588"/>
      <c r="L90" s="588"/>
      <c r="M90" s="588"/>
      <c r="N90" s="582"/>
      <c r="O90" s="558"/>
      <c r="P90" s="582"/>
      <c r="Q90" s="582"/>
      <c r="R90" s="561"/>
      <c r="S90" s="561"/>
      <c r="T90" s="564"/>
      <c r="U90" s="567"/>
      <c r="V90" s="570"/>
      <c r="W90" s="573"/>
      <c r="X90" s="573"/>
      <c r="Y90" s="555"/>
      <c r="Z90" s="558"/>
      <c r="AA90" s="69" t="s">
        <v>93</v>
      </c>
      <c r="AB90" s="213" t="str">
        <f>'1.1_見積依頼該当器物ﾘｽﾄ(依頼元=&gt;JCW)'!K48</f>
        <v>必須</v>
      </c>
      <c r="AC90" s="307" t="str">
        <f>'1.1_見積依頼該当器物ﾘｽﾄ(依頼元=&gt;JCW)'!L48</f>
        <v>必須</v>
      </c>
    </row>
    <row r="91" spans="2:29" ht="28.5" hidden="1" customHeight="1" x14ac:dyDescent="0.2">
      <c r="B91" s="575"/>
      <c r="C91" s="477"/>
      <c r="D91" s="477"/>
      <c r="E91" s="558"/>
      <c r="F91" s="558"/>
      <c r="G91" s="579"/>
      <c r="H91" s="555"/>
      <c r="I91" s="582"/>
      <c r="J91" s="585"/>
      <c r="K91" s="588"/>
      <c r="L91" s="588"/>
      <c r="M91" s="588"/>
      <c r="N91" s="582"/>
      <c r="O91" s="558"/>
      <c r="P91" s="582"/>
      <c r="Q91" s="582"/>
      <c r="R91" s="561"/>
      <c r="S91" s="561"/>
      <c r="T91" s="564"/>
      <c r="U91" s="567"/>
      <c r="V91" s="570"/>
      <c r="W91" s="573"/>
      <c r="X91" s="573"/>
      <c r="Y91" s="555"/>
      <c r="Z91" s="558"/>
      <c r="AA91" s="69" t="s">
        <v>22</v>
      </c>
      <c r="AB91" s="178" t="s">
        <v>405</v>
      </c>
      <c r="AC91" s="176" t="s">
        <v>406</v>
      </c>
    </row>
    <row r="92" spans="2:29" ht="28.5" hidden="1" customHeight="1" thickBot="1" x14ac:dyDescent="0.25">
      <c r="B92" s="427"/>
      <c r="C92" s="577"/>
      <c r="D92" s="577"/>
      <c r="E92" s="559"/>
      <c r="F92" s="559"/>
      <c r="G92" s="580"/>
      <c r="H92" s="556"/>
      <c r="I92" s="583"/>
      <c r="J92" s="586"/>
      <c r="K92" s="589"/>
      <c r="L92" s="589"/>
      <c r="M92" s="589"/>
      <c r="N92" s="583"/>
      <c r="O92" s="559"/>
      <c r="P92" s="583"/>
      <c r="Q92" s="583"/>
      <c r="R92" s="562"/>
      <c r="S92" s="562"/>
      <c r="T92" s="565"/>
      <c r="U92" s="568"/>
      <c r="V92" s="571"/>
      <c r="W92" s="574"/>
      <c r="X92" s="574"/>
      <c r="Y92" s="556"/>
      <c r="Z92" s="559"/>
      <c r="AA92" s="71" t="s">
        <v>23</v>
      </c>
      <c r="AB92" s="179" t="s">
        <v>405</v>
      </c>
      <c r="AC92" s="177" t="s">
        <v>406</v>
      </c>
    </row>
    <row r="93" spans="2:29" ht="28.5" hidden="1" customHeight="1" x14ac:dyDescent="0.2">
      <c r="B93" s="426">
        <v>23</v>
      </c>
      <c r="C93" s="576" t="str">
        <f>'1.1_見積依頼該当器物ﾘｽﾄ(依頼元=&gt;JCW)'!C49</f>
        <v>選択要</v>
      </c>
      <c r="D93" s="576" t="str">
        <f>'1.1_見積依頼該当器物ﾘｽﾄ(依頼元=&gt;JCW)'!D49</f>
        <v>必須</v>
      </c>
      <c r="E93" s="557"/>
      <c r="F93" s="557"/>
      <c r="G93" s="578">
        <f>'1.1_見積依頼該当器物ﾘｽﾄ(依頼元=&gt;JCW)'!E49</f>
        <v>0</v>
      </c>
      <c r="H93" s="554" t="str">
        <f>'1.1_見積依頼該当器物ﾘｽﾄ(依頼元=&gt;JCW)'!F49</f>
        <v>必須</v>
      </c>
      <c r="I93" s="581"/>
      <c r="J93" s="584">
        <f>'1.1_見積依頼該当器物ﾘｽﾄ(依頼元=&gt;JCW)'!G49</f>
        <v>0</v>
      </c>
      <c r="K93" s="587"/>
      <c r="L93" s="587"/>
      <c r="M93" s="587"/>
      <c r="N93" s="581" t="s">
        <v>13</v>
      </c>
      <c r="O93" s="557" t="s">
        <v>13</v>
      </c>
      <c r="P93" s="581" t="s">
        <v>2</v>
      </c>
      <c r="Q93" s="581"/>
      <c r="R93" s="560" t="s">
        <v>2</v>
      </c>
      <c r="S93" s="560" t="s">
        <v>2</v>
      </c>
      <c r="T93" s="563" t="str">
        <f>'1.1_見積依頼該当器物ﾘｽﾄ(依頼元=&gt;JCW)'!H49</f>
        <v>必須</v>
      </c>
      <c r="U93" s="566" t="s">
        <v>51</v>
      </c>
      <c r="V93" s="569" t="s">
        <v>2</v>
      </c>
      <c r="W93" s="572" t="s">
        <v>2</v>
      </c>
      <c r="X93" s="572" t="s">
        <v>2</v>
      </c>
      <c r="Y93" s="554" t="str">
        <f>'1.1_見積依頼該当器物ﾘｽﾄ(依頼元=&gt;JCW)'!M49</f>
        <v>選択要</v>
      </c>
      <c r="Z93" s="557" t="s">
        <v>411</v>
      </c>
      <c r="AA93" s="70" t="s">
        <v>92</v>
      </c>
      <c r="AB93" s="212" t="str">
        <f>'1.1_見積依頼該当器物ﾘｽﾄ(依頼元=&gt;JCW)'!K49</f>
        <v>必須</v>
      </c>
      <c r="AC93" s="306" t="str">
        <f>'1.1_見積依頼該当器物ﾘｽﾄ(依頼元=&gt;JCW)'!L49</f>
        <v>必須</v>
      </c>
    </row>
    <row r="94" spans="2:29" ht="28.5" hidden="1" customHeight="1" x14ac:dyDescent="0.2">
      <c r="B94" s="575"/>
      <c r="C94" s="477"/>
      <c r="D94" s="477"/>
      <c r="E94" s="558"/>
      <c r="F94" s="558"/>
      <c r="G94" s="579"/>
      <c r="H94" s="555"/>
      <c r="I94" s="582"/>
      <c r="J94" s="585"/>
      <c r="K94" s="588"/>
      <c r="L94" s="588"/>
      <c r="M94" s="588"/>
      <c r="N94" s="582"/>
      <c r="O94" s="558"/>
      <c r="P94" s="582"/>
      <c r="Q94" s="582"/>
      <c r="R94" s="561"/>
      <c r="S94" s="561"/>
      <c r="T94" s="564"/>
      <c r="U94" s="567"/>
      <c r="V94" s="570"/>
      <c r="W94" s="573"/>
      <c r="X94" s="573"/>
      <c r="Y94" s="555"/>
      <c r="Z94" s="558"/>
      <c r="AA94" s="69" t="s">
        <v>93</v>
      </c>
      <c r="AB94" s="213" t="str">
        <f>'1.1_見積依頼該当器物ﾘｽﾄ(依頼元=&gt;JCW)'!K50</f>
        <v>必須</v>
      </c>
      <c r="AC94" s="307" t="str">
        <f>'1.1_見積依頼該当器物ﾘｽﾄ(依頼元=&gt;JCW)'!L50</f>
        <v>必須</v>
      </c>
    </row>
    <row r="95" spans="2:29" ht="28.5" hidden="1" customHeight="1" x14ac:dyDescent="0.2">
      <c r="B95" s="575"/>
      <c r="C95" s="477"/>
      <c r="D95" s="477"/>
      <c r="E95" s="558"/>
      <c r="F95" s="558"/>
      <c r="G95" s="579"/>
      <c r="H95" s="555"/>
      <c r="I95" s="582"/>
      <c r="J95" s="585"/>
      <c r="K95" s="588"/>
      <c r="L95" s="588"/>
      <c r="M95" s="588"/>
      <c r="N95" s="582"/>
      <c r="O95" s="558"/>
      <c r="P95" s="582"/>
      <c r="Q95" s="582"/>
      <c r="R95" s="561"/>
      <c r="S95" s="561"/>
      <c r="T95" s="564"/>
      <c r="U95" s="567"/>
      <c r="V95" s="570"/>
      <c r="W95" s="573"/>
      <c r="X95" s="573"/>
      <c r="Y95" s="555"/>
      <c r="Z95" s="558"/>
      <c r="AA95" s="69" t="s">
        <v>22</v>
      </c>
      <c r="AB95" s="178" t="s">
        <v>405</v>
      </c>
      <c r="AC95" s="176" t="s">
        <v>406</v>
      </c>
    </row>
    <row r="96" spans="2:29" ht="28.5" hidden="1" customHeight="1" thickBot="1" x14ac:dyDescent="0.25">
      <c r="B96" s="427"/>
      <c r="C96" s="577"/>
      <c r="D96" s="577"/>
      <c r="E96" s="559"/>
      <c r="F96" s="559"/>
      <c r="G96" s="580"/>
      <c r="H96" s="556"/>
      <c r="I96" s="583"/>
      <c r="J96" s="586"/>
      <c r="K96" s="589"/>
      <c r="L96" s="589"/>
      <c r="M96" s="589"/>
      <c r="N96" s="583"/>
      <c r="O96" s="559"/>
      <c r="P96" s="583"/>
      <c r="Q96" s="583"/>
      <c r="R96" s="562"/>
      <c r="S96" s="562"/>
      <c r="T96" s="565"/>
      <c r="U96" s="568"/>
      <c r="V96" s="571"/>
      <c r="W96" s="574"/>
      <c r="X96" s="574"/>
      <c r="Y96" s="556"/>
      <c r="Z96" s="559"/>
      <c r="AA96" s="71" t="s">
        <v>23</v>
      </c>
      <c r="AB96" s="179" t="s">
        <v>405</v>
      </c>
      <c r="AC96" s="177" t="s">
        <v>406</v>
      </c>
    </row>
    <row r="97" spans="2:29" ht="28.5" hidden="1" customHeight="1" x14ac:dyDescent="0.2">
      <c r="B97" s="426">
        <v>24</v>
      </c>
      <c r="C97" s="576" t="str">
        <f>'1.1_見積依頼該当器物ﾘｽﾄ(依頼元=&gt;JCW)'!C51</f>
        <v>選択要</v>
      </c>
      <c r="D97" s="576" t="str">
        <f>'1.1_見積依頼該当器物ﾘｽﾄ(依頼元=&gt;JCW)'!D51</f>
        <v>必須</v>
      </c>
      <c r="E97" s="557"/>
      <c r="F97" s="557"/>
      <c r="G97" s="578">
        <f>'1.1_見積依頼該当器物ﾘｽﾄ(依頼元=&gt;JCW)'!E51</f>
        <v>0</v>
      </c>
      <c r="H97" s="554" t="str">
        <f>'1.1_見積依頼該当器物ﾘｽﾄ(依頼元=&gt;JCW)'!F51</f>
        <v>必須</v>
      </c>
      <c r="I97" s="581"/>
      <c r="J97" s="584">
        <f>'1.1_見積依頼該当器物ﾘｽﾄ(依頼元=&gt;JCW)'!G51</f>
        <v>0</v>
      </c>
      <c r="K97" s="587"/>
      <c r="L97" s="587"/>
      <c r="M97" s="587"/>
      <c r="N97" s="581" t="s">
        <v>13</v>
      </c>
      <c r="O97" s="557" t="s">
        <v>13</v>
      </c>
      <c r="P97" s="581" t="s">
        <v>2</v>
      </c>
      <c r="Q97" s="581"/>
      <c r="R97" s="560" t="s">
        <v>2</v>
      </c>
      <c r="S97" s="560" t="s">
        <v>2</v>
      </c>
      <c r="T97" s="563" t="str">
        <f>'1.1_見積依頼該当器物ﾘｽﾄ(依頼元=&gt;JCW)'!H51</f>
        <v>必須</v>
      </c>
      <c r="U97" s="566" t="s">
        <v>51</v>
      </c>
      <c r="V97" s="569" t="s">
        <v>2</v>
      </c>
      <c r="W97" s="572" t="s">
        <v>2</v>
      </c>
      <c r="X97" s="572" t="s">
        <v>2</v>
      </c>
      <c r="Y97" s="554" t="str">
        <f>'1.1_見積依頼該当器物ﾘｽﾄ(依頼元=&gt;JCW)'!M51</f>
        <v>選択要</v>
      </c>
      <c r="Z97" s="557" t="s">
        <v>411</v>
      </c>
      <c r="AA97" s="70" t="s">
        <v>92</v>
      </c>
      <c r="AB97" s="212" t="str">
        <f>'1.1_見積依頼該当器物ﾘｽﾄ(依頼元=&gt;JCW)'!K51</f>
        <v>必須</v>
      </c>
      <c r="AC97" s="306" t="str">
        <f>'1.1_見積依頼該当器物ﾘｽﾄ(依頼元=&gt;JCW)'!L51</f>
        <v>必須</v>
      </c>
    </row>
    <row r="98" spans="2:29" ht="28.5" hidden="1" customHeight="1" x14ac:dyDescent="0.2">
      <c r="B98" s="575"/>
      <c r="C98" s="477"/>
      <c r="D98" s="477"/>
      <c r="E98" s="558"/>
      <c r="F98" s="558"/>
      <c r="G98" s="579"/>
      <c r="H98" s="555"/>
      <c r="I98" s="582"/>
      <c r="J98" s="585"/>
      <c r="K98" s="588"/>
      <c r="L98" s="588"/>
      <c r="M98" s="588"/>
      <c r="N98" s="582"/>
      <c r="O98" s="558"/>
      <c r="P98" s="582"/>
      <c r="Q98" s="582"/>
      <c r="R98" s="561"/>
      <c r="S98" s="561"/>
      <c r="T98" s="564"/>
      <c r="U98" s="567"/>
      <c r="V98" s="570"/>
      <c r="W98" s="573"/>
      <c r="X98" s="573"/>
      <c r="Y98" s="555"/>
      <c r="Z98" s="558"/>
      <c r="AA98" s="69" t="s">
        <v>93</v>
      </c>
      <c r="AB98" s="213" t="str">
        <f>'1.1_見積依頼該当器物ﾘｽﾄ(依頼元=&gt;JCW)'!K52</f>
        <v>必須</v>
      </c>
      <c r="AC98" s="307" t="str">
        <f>'1.1_見積依頼該当器物ﾘｽﾄ(依頼元=&gt;JCW)'!L52</f>
        <v>必須</v>
      </c>
    </row>
    <row r="99" spans="2:29" ht="28.5" hidden="1" customHeight="1" x14ac:dyDescent="0.2">
      <c r="B99" s="575"/>
      <c r="C99" s="477"/>
      <c r="D99" s="477"/>
      <c r="E99" s="558"/>
      <c r="F99" s="558"/>
      <c r="G99" s="579"/>
      <c r="H99" s="555"/>
      <c r="I99" s="582"/>
      <c r="J99" s="585"/>
      <c r="K99" s="588"/>
      <c r="L99" s="588"/>
      <c r="M99" s="588"/>
      <c r="N99" s="582"/>
      <c r="O99" s="558"/>
      <c r="P99" s="582"/>
      <c r="Q99" s="582"/>
      <c r="R99" s="561"/>
      <c r="S99" s="561"/>
      <c r="T99" s="564"/>
      <c r="U99" s="567"/>
      <c r="V99" s="570"/>
      <c r="W99" s="573"/>
      <c r="X99" s="573"/>
      <c r="Y99" s="555"/>
      <c r="Z99" s="558"/>
      <c r="AA99" s="69" t="s">
        <v>22</v>
      </c>
      <c r="AB99" s="178" t="s">
        <v>405</v>
      </c>
      <c r="AC99" s="176" t="s">
        <v>406</v>
      </c>
    </row>
    <row r="100" spans="2:29" ht="28.5" hidden="1" customHeight="1" thickBot="1" x14ac:dyDescent="0.25">
      <c r="B100" s="427"/>
      <c r="C100" s="577"/>
      <c r="D100" s="577"/>
      <c r="E100" s="559"/>
      <c r="F100" s="559"/>
      <c r="G100" s="580"/>
      <c r="H100" s="556"/>
      <c r="I100" s="583"/>
      <c r="J100" s="586"/>
      <c r="K100" s="589"/>
      <c r="L100" s="589"/>
      <c r="M100" s="589"/>
      <c r="N100" s="583"/>
      <c r="O100" s="559"/>
      <c r="P100" s="583"/>
      <c r="Q100" s="583"/>
      <c r="R100" s="562"/>
      <c r="S100" s="562"/>
      <c r="T100" s="565"/>
      <c r="U100" s="568"/>
      <c r="V100" s="571"/>
      <c r="W100" s="574"/>
      <c r="X100" s="574"/>
      <c r="Y100" s="556"/>
      <c r="Z100" s="559"/>
      <c r="AA100" s="71" t="s">
        <v>23</v>
      </c>
      <c r="AB100" s="179" t="s">
        <v>405</v>
      </c>
      <c r="AC100" s="177" t="s">
        <v>406</v>
      </c>
    </row>
    <row r="101" spans="2:29" ht="28.5" hidden="1" customHeight="1" x14ac:dyDescent="0.2">
      <c r="B101" s="426">
        <v>25</v>
      </c>
      <c r="C101" s="576" t="str">
        <f>'1.1_見積依頼該当器物ﾘｽﾄ(依頼元=&gt;JCW)'!C53</f>
        <v>選択要</v>
      </c>
      <c r="D101" s="576" t="str">
        <f>'1.1_見積依頼該当器物ﾘｽﾄ(依頼元=&gt;JCW)'!D53</f>
        <v>必須</v>
      </c>
      <c r="E101" s="557"/>
      <c r="F101" s="557"/>
      <c r="G101" s="578">
        <f>'1.1_見積依頼該当器物ﾘｽﾄ(依頼元=&gt;JCW)'!E53</f>
        <v>0</v>
      </c>
      <c r="H101" s="554" t="str">
        <f>'1.1_見積依頼該当器物ﾘｽﾄ(依頼元=&gt;JCW)'!F53</f>
        <v>必須</v>
      </c>
      <c r="I101" s="581"/>
      <c r="J101" s="584">
        <f>'1.1_見積依頼該当器物ﾘｽﾄ(依頼元=&gt;JCW)'!G53</f>
        <v>0</v>
      </c>
      <c r="K101" s="587"/>
      <c r="L101" s="587"/>
      <c r="M101" s="587"/>
      <c r="N101" s="581" t="s">
        <v>13</v>
      </c>
      <c r="O101" s="557" t="s">
        <v>13</v>
      </c>
      <c r="P101" s="581" t="s">
        <v>2</v>
      </c>
      <c r="Q101" s="581"/>
      <c r="R101" s="560" t="s">
        <v>2</v>
      </c>
      <c r="S101" s="560" t="s">
        <v>2</v>
      </c>
      <c r="T101" s="563" t="str">
        <f>'1.1_見積依頼該当器物ﾘｽﾄ(依頼元=&gt;JCW)'!H53</f>
        <v>必須</v>
      </c>
      <c r="U101" s="566" t="s">
        <v>51</v>
      </c>
      <c r="V101" s="569" t="s">
        <v>2</v>
      </c>
      <c r="W101" s="572" t="s">
        <v>2</v>
      </c>
      <c r="X101" s="572" t="s">
        <v>2</v>
      </c>
      <c r="Y101" s="554" t="str">
        <f>'1.1_見積依頼該当器物ﾘｽﾄ(依頼元=&gt;JCW)'!M53</f>
        <v>選択要</v>
      </c>
      <c r="Z101" s="557" t="s">
        <v>411</v>
      </c>
      <c r="AA101" s="70" t="s">
        <v>92</v>
      </c>
      <c r="AB101" s="212" t="str">
        <f>'1.1_見積依頼該当器物ﾘｽﾄ(依頼元=&gt;JCW)'!K53</f>
        <v>必須</v>
      </c>
      <c r="AC101" s="306" t="str">
        <f>'1.1_見積依頼該当器物ﾘｽﾄ(依頼元=&gt;JCW)'!L53</f>
        <v>必須</v>
      </c>
    </row>
    <row r="102" spans="2:29" ht="28.5" hidden="1" customHeight="1" x14ac:dyDescent="0.2">
      <c r="B102" s="575"/>
      <c r="C102" s="477"/>
      <c r="D102" s="477"/>
      <c r="E102" s="558"/>
      <c r="F102" s="558"/>
      <c r="G102" s="579"/>
      <c r="H102" s="555"/>
      <c r="I102" s="582"/>
      <c r="J102" s="585"/>
      <c r="K102" s="588"/>
      <c r="L102" s="588"/>
      <c r="M102" s="588"/>
      <c r="N102" s="582"/>
      <c r="O102" s="558"/>
      <c r="P102" s="582"/>
      <c r="Q102" s="582"/>
      <c r="R102" s="561"/>
      <c r="S102" s="561"/>
      <c r="T102" s="564"/>
      <c r="U102" s="567"/>
      <c r="V102" s="570"/>
      <c r="W102" s="573"/>
      <c r="X102" s="573"/>
      <c r="Y102" s="555"/>
      <c r="Z102" s="558"/>
      <c r="AA102" s="69" t="s">
        <v>93</v>
      </c>
      <c r="AB102" s="213" t="str">
        <f>'1.1_見積依頼該当器物ﾘｽﾄ(依頼元=&gt;JCW)'!K54</f>
        <v>必須</v>
      </c>
      <c r="AC102" s="307" t="str">
        <f>'1.1_見積依頼該当器物ﾘｽﾄ(依頼元=&gt;JCW)'!L54</f>
        <v>必須</v>
      </c>
    </row>
    <row r="103" spans="2:29" ht="28.5" hidden="1" customHeight="1" x14ac:dyDescent="0.2">
      <c r="B103" s="575"/>
      <c r="C103" s="477"/>
      <c r="D103" s="477"/>
      <c r="E103" s="558"/>
      <c r="F103" s="558"/>
      <c r="G103" s="579"/>
      <c r="H103" s="555"/>
      <c r="I103" s="582"/>
      <c r="J103" s="585"/>
      <c r="K103" s="588"/>
      <c r="L103" s="588"/>
      <c r="M103" s="588"/>
      <c r="N103" s="582"/>
      <c r="O103" s="558"/>
      <c r="P103" s="582"/>
      <c r="Q103" s="582"/>
      <c r="R103" s="561"/>
      <c r="S103" s="561"/>
      <c r="T103" s="564"/>
      <c r="U103" s="567"/>
      <c r="V103" s="570"/>
      <c r="W103" s="573"/>
      <c r="X103" s="573"/>
      <c r="Y103" s="555"/>
      <c r="Z103" s="558"/>
      <c r="AA103" s="69" t="s">
        <v>22</v>
      </c>
      <c r="AB103" s="178" t="s">
        <v>405</v>
      </c>
      <c r="AC103" s="176" t="s">
        <v>406</v>
      </c>
    </row>
    <row r="104" spans="2:29" ht="28.5" hidden="1" customHeight="1" thickBot="1" x14ac:dyDescent="0.25">
      <c r="B104" s="427"/>
      <c r="C104" s="577"/>
      <c r="D104" s="577"/>
      <c r="E104" s="559"/>
      <c r="F104" s="559"/>
      <c r="G104" s="580"/>
      <c r="H104" s="556"/>
      <c r="I104" s="583"/>
      <c r="J104" s="586"/>
      <c r="K104" s="589"/>
      <c r="L104" s="589"/>
      <c r="M104" s="589"/>
      <c r="N104" s="583"/>
      <c r="O104" s="559"/>
      <c r="P104" s="583"/>
      <c r="Q104" s="583"/>
      <c r="R104" s="562"/>
      <c r="S104" s="562"/>
      <c r="T104" s="565"/>
      <c r="U104" s="568"/>
      <c r="V104" s="571"/>
      <c r="W104" s="574"/>
      <c r="X104" s="574"/>
      <c r="Y104" s="556"/>
      <c r="Z104" s="559"/>
      <c r="AA104" s="71" t="s">
        <v>23</v>
      </c>
      <c r="AB104" s="179" t="s">
        <v>405</v>
      </c>
      <c r="AC104" s="177" t="s">
        <v>406</v>
      </c>
    </row>
    <row r="105" spans="2:29" ht="28.5" hidden="1" customHeight="1" x14ac:dyDescent="0.2">
      <c r="B105" s="426">
        <v>26</v>
      </c>
      <c r="C105" s="576" t="str">
        <f>'1.1_見積依頼該当器物ﾘｽﾄ(依頼元=&gt;JCW)'!C55</f>
        <v>選択要</v>
      </c>
      <c r="D105" s="576" t="str">
        <f>'1.1_見積依頼該当器物ﾘｽﾄ(依頼元=&gt;JCW)'!D55</f>
        <v>必須</v>
      </c>
      <c r="E105" s="557"/>
      <c r="F105" s="557"/>
      <c r="G105" s="578">
        <f>'1.1_見積依頼該当器物ﾘｽﾄ(依頼元=&gt;JCW)'!E55</f>
        <v>0</v>
      </c>
      <c r="H105" s="554" t="str">
        <f>'1.1_見積依頼該当器物ﾘｽﾄ(依頼元=&gt;JCW)'!F55</f>
        <v>必須</v>
      </c>
      <c r="I105" s="581"/>
      <c r="J105" s="584">
        <f>'1.1_見積依頼該当器物ﾘｽﾄ(依頼元=&gt;JCW)'!G55</f>
        <v>0</v>
      </c>
      <c r="K105" s="587"/>
      <c r="L105" s="587"/>
      <c r="M105" s="587"/>
      <c r="N105" s="581" t="s">
        <v>13</v>
      </c>
      <c r="O105" s="557" t="s">
        <v>13</v>
      </c>
      <c r="P105" s="581" t="s">
        <v>2</v>
      </c>
      <c r="Q105" s="581"/>
      <c r="R105" s="560" t="s">
        <v>2</v>
      </c>
      <c r="S105" s="560" t="s">
        <v>2</v>
      </c>
      <c r="T105" s="563" t="str">
        <f>'1.1_見積依頼該当器物ﾘｽﾄ(依頼元=&gt;JCW)'!H55</f>
        <v>必須</v>
      </c>
      <c r="U105" s="566" t="s">
        <v>51</v>
      </c>
      <c r="V105" s="569" t="s">
        <v>2</v>
      </c>
      <c r="W105" s="572" t="s">
        <v>2</v>
      </c>
      <c r="X105" s="572" t="s">
        <v>2</v>
      </c>
      <c r="Y105" s="554" t="str">
        <f>'1.1_見積依頼該当器物ﾘｽﾄ(依頼元=&gt;JCW)'!M55</f>
        <v>選択要</v>
      </c>
      <c r="Z105" s="557" t="s">
        <v>411</v>
      </c>
      <c r="AA105" s="70" t="s">
        <v>92</v>
      </c>
      <c r="AB105" s="212" t="str">
        <f>'1.1_見積依頼該当器物ﾘｽﾄ(依頼元=&gt;JCW)'!K55</f>
        <v>必須</v>
      </c>
      <c r="AC105" s="306" t="str">
        <f>'1.1_見積依頼該当器物ﾘｽﾄ(依頼元=&gt;JCW)'!L55</f>
        <v>必須</v>
      </c>
    </row>
    <row r="106" spans="2:29" ht="28.5" hidden="1" customHeight="1" x14ac:dyDescent="0.2">
      <c r="B106" s="575"/>
      <c r="C106" s="477"/>
      <c r="D106" s="477"/>
      <c r="E106" s="558"/>
      <c r="F106" s="558"/>
      <c r="G106" s="579"/>
      <c r="H106" s="555"/>
      <c r="I106" s="582"/>
      <c r="J106" s="585"/>
      <c r="K106" s="588"/>
      <c r="L106" s="588"/>
      <c r="M106" s="588"/>
      <c r="N106" s="582"/>
      <c r="O106" s="558"/>
      <c r="P106" s="582"/>
      <c r="Q106" s="582"/>
      <c r="R106" s="561"/>
      <c r="S106" s="561"/>
      <c r="T106" s="564"/>
      <c r="U106" s="567"/>
      <c r="V106" s="570"/>
      <c r="W106" s="573"/>
      <c r="X106" s="573"/>
      <c r="Y106" s="555"/>
      <c r="Z106" s="558"/>
      <c r="AA106" s="69" t="s">
        <v>93</v>
      </c>
      <c r="AB106" s="213" t="str">
        <f>'1.1_見積依頼該当器物ﾘｽﾄ(依頼元=&gt;JCW)'!K56</f>
        <v>必須</v>
      </c>
      <c r="AC106" s="307" t="str">
        <f>'1.1_見積依頼該当器物ﾘｽﾄ(依頼元=&gt;JCW)'!L56</f>
        <v>必須</v>
      </c>
    </row>
    <row r="107" spans="2:29" ht="28.5" hidden="1" customHeight="1" x14ac:dyDescent="0.2">
      <c r="B107" s="575"/>
      <c r="C107" s="477"/>
      <c r="D107" s="477"/>
      <c r="E107" s="558"/>
      <c r="F107" s="558"/>
      <c r="G107" s="579"/>
      <c r="H107" s="555"/>
      <c r="I107" s="582"/>
      <c r="J107" s="585"/>
      <c r="K107" s="588"/>
      <c r="L107" s="588"/>
      <c r="M107" s="588"/>
      <c r="N107" s="582"/>
      <c r="O107" s="558"/>
      <c r="P107" s="582"/>
      <c r="Q107" s="582"/>
      <c r="R107" s="561"/>
      <c r="S107" s="561"/>
      <c r="T107" s="564"/>
      <c r="U107" s="567"/>
      <c r="V107" s="570"/>
      <c r="W107" s="573"/>
      <c r="X107" s="573"/>
      <c r="Y107" s="555"/>
      <c r="Z107" s="558"/>
      <c r="AA107" s="69" t="s">
        <v>22</v>
      </c>
      <c r="AB107" s="178" t="s">
        <v>405</v>
      </c>
      <c r="AC107" s="176" t="s">
        <v>406</v>
      </c>
    </row>
    <row r="108" spans="2:29" ht="28.5" hidden="1" customHeight="1" thickBot="1" x14ac:dyDescent="0.25">
      <c r="B108" s="427"/>
      <c r="C108" s="577"/>
      <c r="D108" s="577"/>
      <c r="E108" s="559"/>
      <c r="F108" s="559"/>
      <c r="G108" s="580"/>
      <c r="H108" s="556"/>
      <c r="I108" s="583"/>
      <c r="J108" s="586"/>
      <c r="K108" s="589"/>
      <c r="L108" s="589"/>
      <c r="M108" s="589"/>
      <c r="N108" s="583"/>
      <c r="O108" s="559"/>
      <c r="P108" s="583"/>
      <c r="Q108" s="583"/>
      <c r="R108" s="562"/>
      <c r="S108" s="562"/>
      <c r="T108" s="565"/>
      <c r="U108" s="568"/>
      <c r="V108" s="571"/>
      <c r="W108" s="574"/>
      <c r="X108" s="574"/>
      <c r="Y108" s="556"/>
      <c r="Z108" s="559"/>
      <c r="AA108" s="71" t="s">
        <v>23</v>
      </c>
      <c r="AB108" s="179" t="s">
        <v>405</v>
      </c>
      <c r="AC108" s="177" t="s">
        <v>406</v>
      </c>
    </row>
    <row r="109" spans="2:29" ht="28.5" hidden="1" customHeight="1" x14ac:dyDescent="0.2">
      <c r="B109" s="426">
        <v>27</v>
      </c>
      <c r="C109" s="576" t="str">
        <f>'1.1_見積依頼該当器物ﾘｽﾄ(依頼元=&gt;JCW)'!C57</f>
        <v>選択要</v>
      </c>
      <c r="D109" s="576" t="str">
        <f>'1.1_見積依頼該当器物ﾘｽﾄ(依頼元=&gt;JCW)'!D57</f>
        <v>必須</v>
      </c>
      <c r="E109" s="557"/>
      <c r="F109" s="557"/>
      <c r="G109" s="578">
        <f>'1.1_見積依頼該当器物ﾘｽﾄ(依頼元=&gt;JCW)'!E57</f>
        <v>0</v>
      </c>
      <c r="H109" s="554" t="str">
        <f>'1.1_見積依頼該当器物ﾘｽﾄ(依頼元=&gt;JCW)'!F57</f>
        <v>必須</v>
      </c>
      <c r="I109" s="581"/>
      <c r="J109" s="584">
        <f>'1.1_見積依頼該当器物ﾘｽﾄ(依頼元=&gt;JCW)'!G57</f>
        <v>0</v>
      </c>
      <c r="K109" s="587"/>
      <c r="L109" s="587"/>
      <c r="M109" s="587"/>
      <c r="N109" s="581" t="s">
        <v>13</v>
      </c>
      <c r="O109" s="557" t="s">
        <v>13</v>
      </c>
      <c r="P109" s="581" t="s">
        <v>2</v>
      </c>
      <c r="Q109" s="581"/>
      <c r="R109" s="560" t="s">
        <v>2</v>
      </c>
      <c r="S109" s="560" t="s">
        <v>2</v>
      </c>
      <c r="T109" s="563" t="str">
        <f>'1.1_見積依頼該当器物ﾘｽﾄ(依頼元=&gt;JCW)'!H57</f>
        <v>必須</v>
      </c>
      <c r="U109" s="566" t="s">
        <v>51</v>
      </c>
      <c r="V109" s="569" t="s">
        <v>2</v>
      </c>
      <c r="W109" s="572" t="s">
        <v>2</v>
      </c>
      <c r="X109" s="572" t="s">
        <v>2</v>
      </c>
      <c r="Y109" s="554" t="str">
        <f>'1.1_見積依頼該当器物ﾘｽﾄ(依頼元=&gt;JCW)'!M57</f>
        <v>選択要</v>
      </c>
      <c r="Z109" s="557" t="s">
        <v>411</v>
      </c>
      <c r="AA109" s="70" t="s">
        <v>92</v>
      </c>
      <c r="AB109" s="212" t="str">
        <f>'1.1_見積依頼該当器物ﾘｽﾄ(依頼元=&gt;JCW)'!K57</f>
        <v>必須</v>
      </c>
      <c r="AC109" s="306" t="str">
        <f>'1.1_見積依頼該当器物ﾘｽﾄ(依頼元=&gt;JCW)'!L57</f>
        <v>必須</v>
      </c>
    </row>
    <row r="110" spans="2:29" ht="28.5" hidden="1" customHeight="1" x14ac:dyDescent="0.2">
      <c r="B110" s="575"/>
      <c r="C110" s="477"/>
      <c r="D110" s="477"/>
      <c r="E110" s="558"/>
      <c r="F110" s="558"/>
      <c r="G110" s="579"/>
      <c r="H110" s="555"/>
      <c r="I110" s="582"/>
      <c r="J110" s="585"/>
      <c r="K110" s="588"/>
      <c r="L110" s="588"/>
      <c r="M110" s="588"/>
      <c r="N110" s="582"/>
      <c r="O110" s="558"/>
      <c r="P110" s="582"/>
      <c r="Q110" s="582"/>
      <c r="R110" s="561"/>
      <c r="S110" s="561"/>
      <c r="T110" s="564"/>
      <c r="U110" s="567"/>
      <c r="V110" s="570"/>
      <c r="W110" s="573"/>
      <c r="X110" s="573"/>
      <c r="Y110" s="555"/>
      <c r="Z110" s="558"/>
      <c r="AA110" s="69" t="s">
        <v>93</v>
      </c>
      <c r="AB110" s="213" t="str">
        <f>'1.1_見積依頼該当器物ﾘｽﾄ(依頼元=&gt;JCW)'!K58</f>
        <v>必須</v>
      </c>
      <c r="AC110" s="307" t="str">
        <f>'1.1_見積依頼該当器物ﾘｽﾄ(依頼元=&gt;JCW)'!L58</f>
        <v>必須</v>
      </c>
    </row>
    <row r="111" spans="2:29" ht="28.5" hidden="1" customHeight="1" x14ac:dyDescent="0.2">
      <c r="B111" s="575"/>
      <c r="C111" s="477"/>
      <c r="D111" s="477"/>
      <c r="E111" s="558"/>
      <c r="F111" s="558"/>
      <c r="G111" s="579"/>
      <c r="H111" s="555"/>
      <c r="I111" s="582"/>
      <c r="J111" s="585"/>
      <c r="K111" s="588"/>
      <c r="L111" s="588"/>
      <c r="M111" s="588"/>
      <c r="N111" s="582"/>
      <c r="O111" s="558"/>
      <c r="P111" s="582"/>
      <c r="Q111" s="582"/>
      <c r="R111" s="561"/>
      <c r="S111" s="561"/>
      <c r="T111" s="564"/>
      <c r="U111" s="567"/>
      <c r="V111" s="570"/>
      <c r="W111" s="573"/>
      <c r="X111" s="573"/>
      <c r="Y111" s="555"/>
      <c r="Z111" s="558"/>
      <c r="AA111" s="69" t="s">
        <v>22</v>
      </c>
      <c r="AB111" s="178" t="s">
        <v>405</v>
      </c>
      <c r="AC111" s="176" t="s">
        <v>406</v>
      </c>
    </row>
    <row r="112" spans="2:29" ht="28.5" hidden="1" customHeight="1" thickBot="1" x14ac:dyDescent="0.25">
      <c r="B112" s="427"/>
      <c r="C112" s="577"/>
      <c r="D112" s="577"/>
      <c r="E112" s="559"/>
      <c r="F112" s="559"/>
      <c r="G112" s="580"/>
      <c r="H112" s="556"/>
      <c r="I112" s="583"/>
      <c r="J112" s="586"/>
      <c r="K112" s="589"/>
      <c r="L112" s="589"/>
      <c r="M112" s="589"/>
      <c r="N112" s="583"/>
      <c r="O112" s="559"/>
      <c r="P112" s="583"/>
      <c r="Q112" s="583"/>
      <c r="R112" s="562"/>
      <c r="S112" s="562"/>
      <c r="T112" s="565"/>
      <c r="U112" s="568"/>
      <c r="V112" s="571"/>
      <c r="W112" s="574"/>
      <c r="X112" s="574"/>
      <c r="Y112" s="556"/>
      <c r="Z112" s="559"/>
      <c r="AA112" s="71" t="s">
        <v>23</v>
      </c>
      <c r="AB112" s="179" t="s">
        <v>405</v>
      </c>
      <c r="AC112" s="177" t="s">
        <v>406</v>
      </c>
    </row>
    <row r="113" spans="2:29" ht="28.5" hidden="1" customHeight="1" x14ac:dyDescent="0.2">
      <c r="B113" s="426">
        <v>28</v>
      </c>
      <c r="C113" s="576" t="str">
        <f>'1.1_見積依頼該当器物ﾘｽﾄ(依頼元=&gt;JCW)'!C59</f>
        <v>選択要</v>
      </c>
      <c r="D113" s="576" t="str">
        <f>'1.1_見積依頼該当器物ﾘｽﾄ(依頼元=&gt;JCW)'!D59</f>
        <v>必須</v>
      </c>
      <c r="E113" s="557"/>
      <c r="F113" s="557"/>
      <c r="G113" s="578">
        <f>'1.1_見積依頼該当器物ﾘｽﾄ(依頼元=&gt;JCW)'!E59</f>
        <v>0</v>
      </c>
      <c r="H113" s="554" t="str">
        <f>'1.1_見積依頼該当器物ﾘｽﾄ(依頼元=&gt;JCW)'!F59</f>
        <v>必須</v>
      </c>
      <c r="I113" s="581"/>
      <c r="J113" s="584">
        <f>'1.1_見積依頼該当器物ﾘｽﾄ(依頼元=&gt;JCW)'!G59</f>
        <v>0</v>
      </c>
      <c r="K113" s="587"/>
      <c r="L113" s="587"/>
      <c r="M113" s="587"/>
      <c r="N113" s="581" t="s">
        <v>13</v>
      </c>
      <c r="O113" s="557" t="s">
        <v>13</v>
      </c>
      <c r="P113" s="581" t="s">
        <v>2</v>
      </c>
      <c r="Q113" s="581"/>
      <c r="R113" s="560" t="s">
        <v>2</v>
      </c>
      <c r="S113" s="560" t="s">
        <v>2</v>
      </c>
      <c r="T113" s="563" t="str">
        <f>'1.1_見積依頼該当器物ﾘｽﾄ(依頼元=&gt;JCW)'!H59</f>
        <v>必須</v>
      </c>
      <c r="U113" s="566" t="s">
        <v>51</v>
      </c>
      <c r="V113" s="569" t="s">
        <v>2</v>
      </c>
      <c r="W113" s="572" t="s">
        <v>2</v>
      </c>
      <c r="X113" s="572" t="s">
        <v>2</v>
      </c>
      <c r="Y113" s="554" t="str">
        <f>'1.1_見積依頼該当器物ﾘｽﾄ(依頼元=&gt;JCW)'!M59</f>
        <v>選択要</v>
      </c>
      <c r="Z113" s="557" t="s">
        <v>411</v>
      </c>
      <c r="AA113" s="70" t="s">
        <v>92</v>
      </c>
      <c r="AB113" s="212" t="str">
        <f>'1.1_見積依頼該当器物ﾘｽﾄ(依頼元=&gt;JCW)'!K59</f>
        <v>必須</v>
      </c>
      <c r="AC113" s="306" t="str">
        <f>'1.1_見積依頼該当器物ﾘｽﾄ(依頼元=&gt;JCW)'!L59</f>
        <v>必須</v>
      </c>
    </row>
    <row r="114" spans="2:29" ht="28.5" hidden="1" customHeight="1" x14ac:dyDescent="0.2">
      <c r="B114" s="575"/>
      <c r="C114" s="477"/>
      <c r="D114" s="477"/>
      <c r="E114" s="558"/>
      <c r="F114" s="558"/>
      <c r="G114" s="579"/>
      <c r="H114" s="555"/>
      <c r="I114" s="582"/>
      <c r="J114" s="585"/>
      <c r="K114" s="588"/>
      <c r="L114" s="588"/>
      <c r="M114" s="588"/>
      <c r="N114" s="582"/>
      <c r="O114" s="558"/>
      <c r="P114" s="582"/>
      <c r="Q114" s="582"/>
      <c r="R114" s="561"/>
      <c r="S114" s="561"/>
      <c r="T114" s="564"/>
      <c r="U114" s="567"/>
      <c r="V114" s="570"/>
      <c r="W114" s="573"/>
      <c r="X114" s="573"/>
      <c r="Y114" s="555"/>
      <c r="Z114" s="558"/>
      <c r="AA114" s="69" t="s">
        <v>93</v>
      </c>
      <c r="AB114" s="213" t="str">
        <f>'1.1_見積依頼該当器物ﾘｽﾄ(依頼元=&gt;JCW)'!K60</f>
        <v>必須</v>
      </c>
      <c r="AC114" s="307" t="str">
        <f>'1.1_見積依頼該当器物ﾘｽﾄ(依頼元=&gt;JCW)'!L60</f>
        <v>必須</v>
      </c>
    </row>
    <row r="115" spans="2:29" ht="28.5" hidden="1" customHeight="1" x14ac:dyDescent="0.2">
      <c r="B115" s="575"/>
      <c r="C115" s="477"/>
      <c r="D115" s="477"/>
      <c r="E115" s="558"/>
      <c r="F115" s="558"/>
      <c r="G115" s="579"/>
      <c r="H115" s="555"/>
      <c r="I115" s="582"/>
      <c r="J115" s="585"/>
      <c r="K115" s="588"/>
      <c r="L115" s="588"/>
      <c r="M115" s="588"/>
      <c r="N115" s="582"/>
      <c r="O115" s="558"/>
      <c r="P115" s="582"/>
      <c r="Q115" s="582"/>
      <c r="R115" s="561"/>
      <c r="S115" s="561"/>
      <c r="T115" s="564"/>
      <c r="U115" s="567"/>
      <c r="V115" s="570"/>
      <c r="W115" s="573"/>
      <c r="X115" s="573"/>
      <c r="Y115" s="555"/>
      <c r="Z115" s="558"/>
      <c r="AA115" s="69" t="s">
        <v>22</v>
      </c>
      <c r="AB115" s="178" t="s">
        <v>405</v>
      </c>
      <c r="AC115" s="176" t="s">
        <v>406</v>
      </c>
    </row>
    <row r="116" spans="2:29" ht="28.5" hidden="1" customHeight="1" thickBot="1" x14ac:dyDescent="0.25">
      <c r="B116" s="427"/>
      <c r="C116" s="577"/>
      <c r="D116" s="577"/>
      <c r="E116" s="559"/>
      <c r="F116" s="559"/>
      <c r="G116" s="580"/>
      <c r="H116" s="556"/>
      <c r="I116" s="583"/>
      <c r="J116" s="586"/>
      <c r="K116" s="589"/>
      <c r="L116" s="589"/>
      <c r="M116" s="589"/>
      <c r="N116" s="583"/>
      <c r="O116" s="559"/>
      <c r="P116" s="583"/>
      <c r="Q116" s="583"/>
      <c r="R116" s="562"/>
      <c r="S116" s="562"/>
      <c r="T116" s="565"/>
      <c r="U116" s="568"/>
      <c r="V116" s="571"/>
      <c r="W116" s="574"/>
      <c r="X116" s="574"/>
      <c r="Y116" s="556"/>
      <c r="Z116" s="559"/>
      <c r="AA116" s="71" t="s">
        <v>23</v>
      </c>
      <c r="AB116" s="179" t="s">
        <v>405</v>
      </c>
      <c r="AC116" s="177" t="s">
        <v>406</v>
      </c>
    </row>
    <row r="117" spans="2:29" ht="28.5" hidden="1" customHeight="1" x14ac:dyDescent="0.2">
      <c r="B117" s="426">
        <v>29</v>
      </c>
      <c r="C117" s="576" t="str">
        <f>'1.1_見積依頼該当器物ﾘｽﾄ(依頼元=&gt;JCW)'!C61</f>
        <v>選択要</v>
      </c>
      <c r="D117" s="576" t="str">
        <f>'1.1_見積依頼該当器物ﾘｽﾄ(依頼元=&gt;JCW)'!D61</f>
        <v>必須</v>
      </c>
      <c r="E117" s="557"/>
      <c r="F117" s="557"/>
      <c r="G117" s="578">
        <f>'1.1_見積依頼該当器物ﾘｽﾄ(依頼元=&gt;JCW)'!E61</f>
        <v>0</v>
      </c>
      <c r="H117" s="554" t="str">
        <f>'1.1_見積依頼該当器物ﾘｽﾄ(依頼元=&gt;JCW)'!F61</f>
        <v>必須</v>
      </c>
      <c r="I117" s="581"/>
      <c r="J117" s="584">
        <f>'1.1_見積依頼該当器物ﾘｽﾄ(依頼元=&gt;JCW)'!G61</f>
        <v>0</v>
      </c>
      <c r="K117" s="587"/>
      <c r="L117" s="587"/>
      <c r="M117" s="587"/>
      <c r="N117" s="581" t="s">
        <v>13</v>
      </c>
      <c r="O117" s="557" t="s">
        <v>13</v>
      </c>
      <c r="P117" s="581" t="s">
        <v>2</v>
      </c>
      <c r="Q117" s="581"/>
      <c r="R117" s="560" t="s">
        <v>2</v>
      </c>
      <c r="S117" s="560" t="s">
        <v>2</v>
      </c>
      <c r="T117" s="563" t="str">
        <f>'1.1_見積依頼該当器物ﾘｽﾄ(依頼元=&gt;JCW)'!H61</f>
        <v>必須</v>
      </c>
      <c r="U117" s="566" t="s">
        <v>51</v>
      </c>
      <c r="V117" s="569" t="s">
        <v>2</v>
      </c>
      <c r="W117" s="572" t="s">
        <v>2</v>
      </c>
      <c r="X117" s="572" t="s">
        <v>2</v>
      </c>
      <c r="Y117" s="554" t="str">
        <f>'1.1_見積依頼該当器物ﾘｽﾄ(依頼元=&gt;JCW)'!M61</f>
        <v>選択要</v>
      </c>
      <c r="Z117" s="557" t="s">
        <v>411</v>
      </c>
      <c r="AA117" s="70" t="s">
        <v>92</v>
      </c>
      <c r="AB117" s="212" t="str">
        <f>'1.1_見積依頼該当器物ﾘｽﾄ(依頼元=&gt;JCW)'!K61</f>
        <v>必須</v>
      </c>
      <c r="AC117" s="306" t="str">
        <f>'1.1_見積依頼該当器物ﾘｽﾄ(依頼元=&gt;JCW)'!L61</f>
        <v>必須</v>
      </c>
    </row>
    <row r="118" spans="2:29" ht="28.5" hidden="1" customHeight="1" x14ac:dyDescent="0.2">
      <c r="B118" s="575"/>
      <c r="C118" s="477"/>
      <c r="D118" s="477"/>
      <c r="E118" s="558"/>
      <c r="F118" s="558"/>
      <c r="G118" s="579"/>
      <c r="H118" s="555"/>
      <c r="I118" s="582"/>
      <c r="J118" s="585"/>
      <c r="K118" s="588"/>
      <c r="L118" s="588"/>
      <c r="M118" s="588"/>
      <c r="N118" s="582"/>
      <c r="O118" s="558"/>
      <c r="P118" s="582"/>
      <c r="Q118" s="582"/>
      <c r="R118" s="561"/>
      <c r="S118" s="561"/>
      <c r="T118" s="564"/>
      <c r="U118" s="567"/>
      <c r="V118" s="570"/>
      <c r="W118" s="573"/>
      <c r="X118" s="573"/>
      <c r="Y118" s="555"/>
      <c r="Z118" s="558"/>
      <c r="AA118" s="69" t="s">
        <v>93</v>
      </c>
      <c r="AB118" s="213" t="str">
        <f>'1.1_見積依頼該当器物ﾘｽﾄ(依頼元=&gt;JCW)'!K62</f>
        <v>必須</v>
      </c>
      <c r="AC118" s="307" t="str">
        <f>'1.1_見積依頼該当器物ﾘｽﾄ(依頼元=&gt;JCW)'!L62</f>
        <v>必須</v>
      </c>
    </row>
    <row r="119" spans="2:29" ht="28.5" hidden="1" customHeight="1" x14ac:dyDescent="0.2">
      <c r="B119" s="575"/>
      <c r="C119" s="477"/>
      <c r="D119" s="477"/>
      <c r="E119" s="558"/>
      <c r="F119" s="558"/>
      <c r="G119" s="579"/>
      <c r="H119" s="555"/>
      <c r="I119" s="582"/>
      <c r="J119" s="585"/>
      <c r="K119" s="588"/>
      <c r="L119" s="588"/>
      <c r="M119" s="588"/>
      <c r="N119" s="582"/>
      <c r="O119" s="558"/>
      <c r="P119" s="582"/>
      <c r="Q119" s="582"/>
      <c r="R119" s="561"/>
      <c r="S119" s="561"/>
      <c r="T119" s="564"/>
      <c r="U119" s="567"/>
      <c r="V119" s="570"/>
      <c r="W119" s="573"/>
      <c r="X119" s="573"/>
      <c r="Y119" s="555"/>
      <c r="Z119" s="558"/>
      <c r="AA119" s="69" t="s">
        <v>22</v>
      </c>
      <c r="AB119" s="178" t="s">
        <v>405</v>
      </c>
      <c r="AC119" s="176" t="s">
        <v>406</v>
      </c>
    </row>
    <row r="120" spans="2:29" ht="28.5" hidden="1" customHeight="1" thickBot="1" x14ac:dyDescent="0.25">
      <c r="B120" s="427"/>
      <c r="C120" s="577"/>
      <c r="D120" s="577"/>
      <c r="E120" s="559"/>
      <c r="F120" s="559"/>
      <c r="G120" s="580"/>
      <c r="H120" s="556"/>
      <c r="I120" s="583"/>
      <c r="J120" s="586"/>
      <c r="K120" s="589"/>
      <c r="L120" s="589"/>
      <c r="M120" s="589"/>
      <c r="N120" s="583"/>
      <c r="O120" s="559"/>
      <c r="P120" s="583"/>
      <c r="Q120" s="583"/>
      <c r="R120" s="562"/>
      <c r="S120" s="562"/>
      <c r="T120" s="565"/>
      <c r="U120" s="568"/>
      <c r="V120" s="571"/>
      <c r="W120" s="574"/>
      <c r="X120" s="574"/>
      <c r="Y120" s="556"/>
      <c r="Z120" s="559"/>
      <c r="AA120" s="71" t="s">
        <v>23</v>
      </c>
      <c r="AB120" s="179" t="s">
        <v>405</v>
      </c>
      <c r="AC120" s="177" t="s">
        <v>406</v>
      </c>
    </row>
    <row r="121" spans="2:29" ht="28.5" hidden="1" customHeight="1" x14ac:dyDescent="0.2">
      <c r="B121" s="426">
        <v>30</v>
      </c>
      <c r="C121" s="576" t="str">
        <f>'1.1_見積依頼該当器物ﾘｽﾄ(依頼元=&gt;JCW)'!C63</f>
        <v>選択要</v>
      </c>
      <c r="D121" s="576" t="str">
        <f>'1.1_見積依頼該当器物ﾘｽﾄ(依頼元=&gt;JCW)'!D63</f>
        <v>必須</v>
      </c>
      <c r="E121" s="557"/>
      <c r="F121" s="557"/>
      <c r="G121" s="578">
        <f>'1.1_見積依頼該当器物ﾘｽﾄ(依頼元=&gt;JCW)'!E63</f>
        <v>0</v>
      </c>
      <c r="H121" s="554" t="str">
        <f>'1.1_見積依頼該当器物ﾘｽﾄ(依頼元=&gt;JCW)'!F63</f>
        <v>必須</v>
      </c>
      <c r="I121" s="581"/>
      <c r="J121" s="584">
        <f>'1.1_見積依頼該当器物ﾘｽﾄ(依頼元=&gt;JCW)'!G63</f>
        <v>0</v>
      </c>
      <c r="K121" s="587"/>
      <c r="L121" s="587"/>
      <c r="M121" s="587"/>
      <c r="N121" s="581" t="s">
        <v>13</v>
      </c>
      <c r="O121" s="557" t="s">
        <v>13</v>
      </c>
      <c r="P121" s="581" t="s">
        <v>2</v>
      </c>
      <c r="Q121" s="581"/>
      <c r="R121" s="560" t="s">
        <v>2</v>
      </c>
      <c r="S121" s="560" t="s">
        <v>2</v>
      </c>
      <c r="T121" s="563" t="str">
        <f>'1.1_見積依頼該当器物ﾘｽﾄ(依頼元=&gt;JCW)'!H63</f>
        <v>必須</v>
      </c>
      <c r="U121" s="566" t="s">
        <v>51</v>
      </c>
      <c r="V121" s="569" t="s">
        <v>2</v>
      </c>
      <c r="W121" s="572" t="s">
        <v>2</v>
      </c>
      <c r="X121" s="572" t="s">
        <v>2</v>
      </c>
      <c r="Y121" s="554" t="str">
        <f>'1.1_見積依頼該当器物ﾘｽﾄ(依頼元=&gt;JCW)'!M63</f>
        <v>選択要</v>
      </c>
      <c r="Z121" s="557" t="s">
        <v>411</v>
      </c>
      <c r="AA121" s="70" t="s">
        <v>92</v>
      </c>
      <c r="AB121" s="212" t="str">
        <f>'1.1_見積依頼該当器物ﾘｽﾄ(依頼元=&gt;JCW)'!K63</f>
        <v>必須</v>
      </c>
      <c r="AC121" s="306" t="str">
        <f>'1.1_見積依頼該当器物ﾘｽﾄ(依頼元=&gt;JCW)'!L63</f>
        <v>必須</v>
      </c>
    </row>
    <row r="122" spans="2:29" ht="28.5" hidden="1" customHeight="1" x14ac:dyDescent="0.2">
      <c r="B122" s="575"/>
      <c r="C122" s="477"/>
      <c r="D122" s="477"/>
      <c r="E122" s="558"/>
      <c r="F122" s="558"/>
      <c r="G122" s="579"/>
      <c r="H122" s="555"/>
      <c r="I122" s="582"/>
      <c r="J122" s="585"/>
      <c r="K122" s="588"/>
      <c r="L122" s="588"/>
      <c r="M122" s="588"/>
      <c r="N122" s="582"/>
      <c r="O122" s="558"/>
      <c r="P122" s="582"/>
      <c r="Q122" s="582"/>
      <c r="R122" s="561"/>
      <c r="S122" s="561"/>
      <c r="T122" s="564"/>
      <c r="U122" s="567"/>
      <c r="V122" s="570"/>
      <c r="W122" s="573"/>
      <c r="X122" s="573"/>
      <c r="Y122" s="555"/>
      <c r="Z122" s="558"/>
      <c r="AA122" s="69" t="s">
        <v>93</v>
      </c>
      <c r="AB122" s="213" t="str">
        <f>'1.1_見積依頼該当器物ﾘｽﾄ(依頼元=&gt;JCW)'!K64</f>
        <v>必須</v>
      </c>
      <c r="AC122" s="307" t="str">
        <f>'1.1_見積依頼該当器物ﾘｽﾄ(依頼元=&gt;JCW)'!L64</f>
        <v>必須</v>
      </c>
    </row>
    <row r="123" spans="2:29" ht="28.5" hidden="1" customHeight="1" x14ac:dyDescent="0.2">
      <c r="B123" s="575"/>
      <c r="C123" s="477"/>
      <c r="D123" s="477"/>
      <c r="E123" s="558"/>
      <c r="F123" s="558"/>
      <c r="G123" s="579"/>
      <c r="H123" s="555"/>
      <c r="I123" s="582"/>
      <c r="J123" s="585"/>
      <c r="K123" s="588"/>
      <c r="L123" s="588"/>
      <c r="M123" s="588"/>
      <c r="N123" s="582"/>
      <c r="O123" s="558"/>
      <c r="P123" s="582"/>
      <c r="Q123" s="582"/>
      <c r="R123" s="561"/>
      <c r="S123" s="561"/>
      <c r="T123" s="564"/>
      <c r="U123" s="567"/>
      <c r="V123" s="570"/>
      <c r="W123" s="573"/>
      <c r="X123" s="573"/>
      <c r="Y123" s="555"/>
      <c r="Z123" s="558"/>
      <c r="AA123" s="69" t="s">
        <v>22</v>
      </c>
      <c r="AB123" s="178" t="s">
        <v>405</v>
      </c>
      <c r="AC123" s="176" t="s">
        <v>406</v>
      </c>
    </row>
    <row r="124" spans="2:29" ht="28.5" hidden="1" customHeight="1" thickBot="1" x14ac:dyDescent="0.25">
      <c r="B124" s="427"/>
      <c r="C124" s="577"/>
      <c r="D124" s="577"/>
      <c r="E124" s="559"/>
      <c r="F124" s="559"/>
      <c r="G124" s="580"/>
      <c r="H124" s="556"/>
      <c r="I124" s="583"/>
      <c r="J124" s="586"/>
      <c r="K124" s="589"/>
      <c r="L124" s="589"/>
      <c r="M124" s="589"/>
      <c r="N124" s="583"/>
      <c r="O124" s="559"/>
      <c r="P124" s="583"/>
      <c r="Q124" s="583"/>
      <c r="R124" s="562"/>
      <c r="S124" s="562"/>
      <c r="T124" s="565"/>
      <c r="U124" s="568"/>
      <c r="V124" s="571"/>
      <c r="W124" s="574"/>
      <c r="X124" s="574"/>
      <c r="Y124" s="556"/>
      <c r="Z124" s="559"/>
      <c r="AA124" s="71" t="s">
        <v>23</v>
      </c>
      <c r="AB124" s="179" t="s">
        <v>405</v>
      </c>
      <c r="AC124" s="177" t="s">
        <v>406</v>
      </c>
    </row>
    <row r="125" spans="2:29" ht="28.5" hidden="1" customHeight="1" x14ac:dyDescent="0.2">
      <c r="B125" s="426">
        <v>31</v>
      </c>
      <c r="C125" s="576" t="str">
        <f>'1.1_見積依頼該当器物ﾘｽﾄ(依頼元=&gt;JCW)'!C65</f>
        <v>選択要</v>
      </c>
      <c r="D125" s="576" t="str">
        <f>'1.1_見積依頼該当器物ﾘｽﾄ(依頼元=&gt;JCW)'!D65</f>
        <v>必須</v>
      </c>
      <c r="E125" s="557"/>
      <c r="F125" s="557"/>
      <c r="G125" s="578">
        <f>'1.1_見積依頼該当器物ﾘｽﾄ(依頼元=&gt;JCW)'!E65</f>
        <v>0</v>
      </c>
      <c r="H125" s="554" t="str">
        <f>'1.1_見積依頼該当器物ﾘｽﾄ(依頼元=&gt;JCW)'!F65</f>
        <v>必須</v>
      </c>
      <c r="I125" s="581"/>
      <c r="J125" s="584">
        <f>'1.1_見積依頼該当器物ﾘｽﾄ(依頼元=&gt;JCW)'!G65</f>
        <v>0</v>
      </c>
      <c r="K125" s="587"/>
      <c r="L125" s="587"/>
      <c r="M125" s="587"/>
      <c r="N125" s="581" t="s">
        <v>13</v>
      </c>
      <c r="O125" s="557" t="s">
        <v>13</v>
      </c>
      <c r="P125" s="581" t="s">
        <v>2</v>
      </c>
      <c r="Q125" s="581"/>
      <c r="R125" s="560" t="s">
        <v>2</v>
      </c>
      <c r="S125" s="560" t="s">
        <v>2</v>
      </c>
      <c r="T125" s="563" t="str">
        <f>'1.1_見積依頼該当器物ﾘｽﾄ(依頼元=&gt;JCW)'!H65</f>
        <v>必須</v>
      </c>
      <c r="U125" s="566" t="s">
        <v>51</v>
      </c>
      <c r="V125" s="569" t="s">
        <v>2</v>
      </c>
      <c r="W125" s="572" t="s">
        <v>2</v>
      </c>
      <c r="X125" s="572" t="s">
        <v>2</v>
      </c>
      <c r="Y125" s="554" t="str">
        <f>'1.1_見積依頼該当器物ﾘｽﾄ(依頼元=&gt;JCW)'!M65</f>
        <v>選択要</v>
      </c>
      <c r="Z125" s="557" t="s">
        <v>411</v>
      </c>
      <c r="AA125" s="70" t="s">
        <v>92</v>
      </c>
      <c r="AB125" s="212" t="str">
        <f>'1.1_見積依頼該当器物ﾘｽﾄ(依頼元=&gt;JCW)'!K65</f>
        <v>必須</v>
      </c>
      <c r="AC125" s="306" t="str">
        <f>'1.1_見積依頼該当器物ﾘｽﾄ(依頼元=&gt;JCW)'!L65</f>
        <v>必須</v>
      </c>
    </row>
    <row r="126" spans="2:29" ht="28.5" hidden="1" customHeight="1" x14ac:dyDescent="0.2">
      <c r="B126" s="575"/>
      <c r="C126" s="477"/>
      <c r="D126" s="477"/>
      <c r="E126" s="558"/>
      <c r="F126" s="558"/>
      <c r="G126" s="579"/>
      <c r="H126" s="555"/>
      <c r="I126" s="582"/>
      <c r="J126" s="585"/>
      <c r="K126" s="588"/>
      <c r="L126" s="588"/>
      <c r="M126" s="588"/>
      <c r="N126" s="582"/>
      <c r="O126" s="558"/>
      <c r="P126" s="582"/>
      <c r="Q126" s="582"/>
      <c r="R126" s="561"/>
      <c r="S126" s="561"/>
      <c r="T126" s="564"/>
      <c r="U126" s="567"/>
      <c r="V126" s="570"/>
      <c r="W126" s="573"/>
      <c r="X126" s="573"/>
      <c r="Y126" s="555"/>
      <c r="Z126" s="558"/>
      <c r="AA126" s="69" t="s">
        <v>93</v>
      </c>
      <c r="AB126" s="213" t="str">
        <f>'1.1_見積依頼該当器物ﾘｽﾄ(依頼元=&gt;JCW)'!K66</f>
        <v>必須</v>
      </c>
      <c r="AC126" s="307" t="str">
        <f>'1.1_見積依頼該当器物ﾘｽﾄ(依頼元=&gt;JCW)'!L66</f>
        <v>必須</v>
      </c>
    </row>
    <row r="127" spans="2:29" ht="28.5" hidden="1" customHeight="1" x14ac:dyDescent="0.2">
      <c r="B127" s="575"/>
      <c r="C127" s="477"/>
      <c r="D127" s="477"/>
      <c r="E127" s="558"/>
      <c r="F127" s="558"/>
      <c r="G127" s="579"/>
      <c r="H127" s="555"/>
      <c r="I127" s="582"/>
      <c r="J127" s="585"/>
      <c r="K127" s="588"/>
      <c r="L127" s="588"/>
      <c r="M127" s="588"/>
      <c r="N127" s="582"/>
      <c r="O127" s="558"/>
      <c r="P127" s="582"/>
      <c r="Q127" s="582"/>
      <c r="R127" s="561"/>
      <c r="S127" s="561"/>
      <c r="T127" s="564"/>
      <c r="U127" s="567"/>
      <c r="V127" s="570"/>
      <c r="W127" s="573"/>
      <c r="X127" s="573"/>
      <c r="Y127" s="555"/>
      <c r="Z127" s="558"/>
      <c r="AA127" s="69" t="s">
        <v>22</v>
      </c>
      <c r="AB127" s="178" t="s">
        <v>405</v>
      </c>
      <c r="AC127" s="176" t="s">
        <v>406</v>
      </c>
    </row>
    <row r="128" spans="2:29" ht="28.5" hidden="1" customHeight="1" thickBot="1" x14ac:dyDescent="0.25">
      <c r="B128" s="427"/>
      <c r="C128" s="577"/>
      <c r="D128" s="577"/>
      <c r="E128" s="559"/>
      <c r="F128" s="559"/>
      <c r="G128" s="580"/>
      <c r="H128" s="556"/>
      <c r="I128" s="583"/>
      <c r="J128" s="586"/>
      <c r="K128" s="589"/>
      <c r="L128" s="589"/>
      <c r="M128" s="589"/>
      <c r="N128" s="583"/>
      <c r="O128" s="559"/>
      <c r="P128" s="583"/>
      <c r="Q128" s="583"/>
      <c r="R128" s="562"/>
      <c r="S128" s="562"/>
      <c r="T128" s="565"/>
      <c r="U128" s="568"/>
      <c r="V128" s="571"/>
      <c r="W128" s="574"/>
      <c r="X128" s="574"/>
      <c r="Y128" s="556"/>
      <c r="Z128" s="559"/>
      <c r="AA128" s="71" t="s">
        <v>23</v>
      </c>
      <c r="AB128" s="179" t="s">
        <v>405</v>
      </c>
      <c r="AC128" s="177" t="s">
        <v>406</v>
      </c>
    </row>
    <row r="129" spans="2:29" ht="28.5" hidden="1" customHeight="1" x14ac:dyDescent="0.2">
      <c r="B129" s="426">
        <v>32</v>
      </c>
      <c r="C129" s="576" t="str">
        <f>'1.1_見積依頼該当器物ﾘｽﾄ(依頼元=&gt;JCW)'!C67</f>
        <v>選択要</v>
      </c>
      <c r="D129" s="576" t="str">
        <f>'1.1_見積依頼該当器物ﾘｽﾄ(依頼元=&gt;JCW)'!D67</f>
        <v>必須</v>
      </c>
      <c r="E129" s="557"/>
      <c r="F129" s="557"/>
      <c r="G129" s="578">
        <f>'1.1_見積依頼該当器物ﾘｽﾄ(依頼元=&gt;JCW)'!E67</f>
        <v>0</v>
      </c>
      <c r="H129" s="554" t="str">
        <f>'1.1_見積依頼該当器物ﾘｽﾄ(依頼元=&gt;JCW)'!F67</f>
        <v>必須</v>
      </c>
      <c r="I129" s="581"/>
      <c r="J129" s="584">
        <f>'1.1_見積依頼該当器物ﾘｽﾄ(依頼元=&gt;JCW)'!G67</f>
        <v>0</v>
      </c>
      <c r="K129" s="587"/>
      <c r="L129" s="587"/>
      <c r="M129" s="587"/>
      <c r="N129" s="581" t="s">
        <v>13</v>
      </c>
      <c r="O129" s="557" t="s">
        <v>13</v>
      </c>
      <c r="P129" s="581" t="s">
        <v>2</v>
      </c>
      <c r="Q129" s="581"/>
      <c r="R129" s="560" t="s">
        <v>2</v>
      </c>
      <c r="S129" s="560" t="s">
        <v>2</v>
      </c>
      <c r="T129" s="563" t="str">
        <f>'1.1_見積依頼該当器物ﾘｽﾄ(依頼元=&gt;JCW)'!H67</f>
        <v>必須</v>
      </c>
      <c r="U129" s="566" t="s">
        <v>51</v>
      </c>
      <c r="V129" s="569" t="s">
        <v>2</v>
      </c>
      <c r="W129" s="572" t="s">
        <v>2</v>
      </c>
      <c r="X129" s="572" t="s">
        <v>2</v>
      </c>
      <c r="Y129" s="554" t="str">
        <f>'1.1_見積依頼該当器物ﾘｽﾄ(依頼元=&gt;JCW)'!M67</f>
        <v>選択要</v>
      </c>
      <c r="Z129" s="557" t="s">
        <v>411</v>
      </c>
      <c r="AA129" s="70" t="s">
        <v>92</v>
      </c>
      <c r="AB129" s="212" t="str">
        <f>'1.1_見積依頼該当器物ﾘｽﾄ(依頼元=&gt;JCW)'!K67</f>
        <v>必須</v>
      </c>
      <c r="AC129" s="306" t="str">
        <f>'1.1_見積依頼該当器物ﾘｽﾄ(依頼元=&gt;JCW)'!L67</f>
        <v>必須</v>
      </c>
    </row>
    <row r="130" spans="2:29" ht="28.5" hidden="1" customHeight="1" x14ac:dyDescent="0.2">
      <c r="B130" s="575"/>
      <c r="C130" s="477"/>
      <c r="D130" s="477"/>
      <c r="E130" s="558"/>
      <c r="F130" s="558"/>
      <c r="G130" s="579"/>
      <c r="H130" s="555"/>
      <c r="I130" s="582"/>
      <c r="J130" s="585"/>
      <c r="K130" s="588"/>
      <c r="L130" s="588"/>
      <c r="M130" s="588"/>
      <c r="N130" s="582"/>
      <c r="O130" s="558"/>
      <c r="P130" s="582"/>
      <c r="Q130" s="582"/>
      <c r="R130" s="561"/>
      <c r="S130" s="561"/>
      <c r="T130" s="564"/>
      <c r="U130" s="567"/>
      <c r="V130" s="570"/>
      <c r="W130" s="573"/>
      <c r="X130" s="573"/>
      <c r="Y130" s="555"/>
      <c r="Z130" s="558"/>
      <c r="AA130" s="69" t="s">
        <v>93</v>
      </c>
      <c r="AB130" s="213" t="str">
        <f>'1.1_見積依頼該当器物ﾘｽﾄ(依頼元=&gt;JCW)'!K68</f>
        <v>必須</v>
      </c>
      <c r="AC130" s="307" t="str">
        <f>'1.1_見積依頼該当器物ﾘｽﾄ(依頼元=&gt;JCW)'!L68</f>
        <v>必須</v>
      </c>
    </row>
    <row r="131" spans="2:29" ht="28.5" hidden="1" customHeight="1" x14ac:dyDescent="0.2">
      <c r="B131" s="575"/>
      <c r="C131" s="477"/>
      <c r="D131" s="477"/>
      <c r="E131" s="558"/>
      <c r="F131" s="558"/>
      <c r="G131" s="579"/>
      <c r="H131" s="555"/>
      <c r="I131" s="582"/>
      <c r="J131" s="585"/>
      <c r="K131" s="588"/>
      <c r="L131" s="588"/>
      <c r="M131" s="588"/>
      <c r="N131" s="582"/>
      <c r="O131" s="558"/>
      <c r="P131" s="582"/>
      <c r="Q131" s="582"/>
      <c r="R131" s="561"/>
      <c r="S131" s="561"/>
      <c r="T131" s="564"/>
      <c r="U131" s="567"/>
      <c r="V131" s="570"/>
      <c r="W131" s="573"/>
      <c r="X131" s="573"/>
      <c r="Y131" s="555"/>
      <c r="Z131" s="558"/>
      <c r="AA131" s="69" t="s">
        <v>22</v>
      </c>
      <c r="AB131" s="178" t="s">
        <v>405</v>
      </c>
      <c r="AC131" s="176" t="s">
        <v>406</v>
      </c>
    </row>
    <row r="132" spans="2:29" ht="28.5" hidden="1" customHeight="1" thickBot="1" x14ac:dyDescent="0.25">
      <c r="B132" s="427"/>
      <c r="C132" s="577"/>
      <c r="D132" s="577"/>
      <c r="E132" s="559"/>
      <c r="F132" s="559"/>
      <c r="G132" s="580"/>
      <c r="H132" s="556"/>
      <c r="I132" s="583"/>
      <c r="J132" s="586"/>
      <c r="K132" s="589"/>
      <c r="L132" s="589"/>
      <c r="M132" s="589"/>
      <c r="N132" s="583"/>
      <c r="O132" s="559"/>
      <c r="P132" s="583"/>
      <c r="Q132" s="583"/>
      <c r="R132" s="562"/>
      <c r="S132" s="562"/>
      <c r="T132" s="565"/>
      <c r="U132" s="568"/>
      <c r="V132" s="571"/>
      <c r="W132" s="574"/>
      <c r="X132" s="574"/>
      <c r="Y132" s="556"/>
      <c r="Z132" s="559"/>
      <c r="AA132" s="71" t="s">
        <v>23</v>
      </c>
      <c r="AB132" s="179" t="s">
        <v>405</v>
      </c>
      <c r="AC132" s="177" t="s">
        <v>406</v>
      </c>
    </row>
    <row r="133" spans="2:29" ht="28.5" hidden="1" customHeight="1" x14ac:dyDescent="0.2">
      <c r="B133" s="426">
        <v>33</v>
      </c>
      <c r="C133" s="576" t="str">
        <f>'1.1_見積依頼該当器物ﾘｽﾄ(依頼元=&gt;JCW)'!C69</f>
        <v>選択要</v>
      </c>
      <c r="D133" s="576" t="str">
        <f>'1.1_見積依頼該当器物ﾘｽﾄ(依頼元=&gt;JCW)'!D69</f>
        <v>必須</v>
      </c>
      <c r="E133" s="557"/>
      <c r="F133" s="557"/>
      <c r="G133" s="578">
        <f>'1.1_見積依頼該当器物ﾘｽﾄ(依頼元=&gt;JCW)'!E69</f>
        <v>0</v>
      </c>
      <c r="H133" s="554" t="str">
        <f>'1.1_見積依頼該当器物ﾘｽﾄ(依頼元=&gt;JCW)'!F69</f>
        <v>必須</v>
      </c>
      <c r="I133" s="581"/>
      <c r="J133" s="584">
        <f>'1.1_見積依頼該当器物ﾘｽﾄ(依頼元=&gt;JCW)'!G69</f>
        <v>0</v>
      </c>
      <c r="K133" s="587"/>
      <c r="L133" s="587"/>
      <c r="M133" s="587"/>
      <c r="N133" s="581" t="s">
        <v>13</v>
      </c>
      <c r="O133" s="557" t="s">
        <v>13</v>
      </c>
      <c r="P133" s="581" t="s">
        <v>2</v>
      </c>
      <c r="Q133" s="581"/>
      <c r="R133" s="560" t="s">
        <v>2</v>
      </c>
      <c r="S133" s="560" t="s">
        <v>2</v>
      </c>
      <c r="T133" s="563" t="str">
        <f>'1.1_見積依頼該当器物ﾘｽﾄ(依頼元=&gt;JCW)'!H69</f>
        <v>必須</v>
      </c>
      <c r="U133" s="566" t="s">
        <v>51</v>
      </c>
      <c r="V133" s="569" t="s">
        <v>2</v>
      </c>
      <c r="W133" s="572" t="s">
        <v>2</v>
      </c>
      <c r="X133" s="572" t="s">
        <v>2</v>
      </c>
      <c r="Y133" s="554" t="str">
        <f>'1.1_見積依頼該当器物ﾘｽﾄ(依頼元=&gt;JCW)'!M69</f>
        <v>選択要</v>
      </c>
      <c r="Z133" s="557" t="s">
        <v>411</v>
      </c>
      <c r="AA133" s="70" t="s">
        <v>92</v>
      </c>
      <c r="AB133" s="212" t="str">
        <f>'1.1_見積依頼該当器物ﾘｽﾄ(依頼元=&gt;JCW)'!K69</f>
        <v>必須</v>
      </c>
      <c r="AC133" s="306" t="str">
        <f>'1.1_見積依頼該当器物ﾘｽﾄ(依頼元=&gt;JCW)'!L69</f>
        <v>必須</v>
      </c>
    </row>
    <row r="134" spans="2:29" ht="28.5" hidden="1" customHeight="1" x14ac:dyDescent="0.2">
      <c r="B134" s="575"/>
      <c r="C134" s="477"/>
      <c r="D134" s="477"/>
      <c r="E134" s="558"/>
      <c r="F134" s="558"/>
      <c r="G134" s="579"/>
      <c r="H134" s="555"/>
      <c r="I134" s="582"/>
      <c r="J134" s="585"/>
      <c r="K134" s="588"/>
      <c r="L134" s="588"/>
      <c r="M134" s="588"/>
      <c r="N134" s="582"/>
      <c r="O134" s="558"/>
      <c r="P134" s="582"/>
      <c r="Q134" s="582"/>
      <c r="R134" s="561"/>
      <c r="S134" s="561"/>
      <c r="T134" s="564"/>
      <c r="U134" s="567"/>
      <c r="V134" s="570"/>
      <c r="W134" s="573"/>
      <c r="X134" s="573"/>
      <c r="Y134" s="555"/>
      <c r="Z134" s="558"/>
      <c r="AA134" s="69" t="s">
        <v>93</v>
      </c>
      <c r="AB134" s="213" t="str">
        <f>'1.1_見積依頼該当器物ﾘｽﾄ(依頼元=&gt;JCW)'!K70</f>
        <v>必須</v>
      </c>
      <c r="AC134" s="307" t="str">
        <f>'1.1_見積依頼該当器物ﾘｽﾄ(依頼元=&gt;JCW)'!L70</f>
        <v>必須</v>
      </c>
    </row>
    <row r="135" spans="2:29" ht="28.5" hidden="1" customHeight="1" x14ac:dyDescent="0.2">
      <c r="B135" s="575"/>
      <c r="C135" s="477"/>
      <c r="D135" s="477"/>
      <c r="E135" s="558"/>
      <c r="F135" s="558"/>
      <c r="G135" s="579"/>
      <c r="H135" s="555"/>
      <c r="I135" s="582"/>
      <c r="J135" s="585"/>
      <c r="K135" s="588"/>
      <c r="L135" s="588"/>
      <c r="M135" s="588"/>
      <c r="N135" s="582"/>
      <c r="O135" s="558"/>
      <c r="P135" s="582"/>
      <c r="Q135" s="582"/>
      <c r="R135" s="561"/>
      <c r="S135" s="561"/>
      <c r="T135" s="564"/>
      <c r="U135" s="567"/>
      <c r="V135" s="570"/>
      <c r="W135" s="573"/>
      <c r="X135" s="573"/>
      <c r="Y135" s="555"/>
      <c r="Z135" s="558"/>
      <c r="AA135" s="69" t="s">
        <v>22</v>
      </c>
      <c r="AB135" s="178" t="s">
        <v>405</v>
      </c>
      <c r="AC135" s="176" t="s">
        <v>406</v>
      </c>
    </row>
    <row r="136" spans="2:29" ht="28.5" hidden="1" customHeight="1" thickBot="1" x14ac:dyDescent="0.25">
      <c r="B136" s="427"/>
      <c r="C136" s="577"/>
      <c r="D136" s="577"/>
      <c r="E136" s="559"/>
      <c r="F136" s="559"/>
      <c r="G136" s="580"/>
      <c r="H136" s="556"/>
      <c r="I136" s="583"/>
      <c r="J136" s="586"/>
      <c r="K136" s="589"/>
      <c r="L136" s="589"/>
      <c r="M136" s="589"/>
      <c r="N136" s="583"/>
      <c r="O136" s="559"/>
      <c r="P136" s="583"/>
      <c r="Q136" s="583"/>
      <c r="R136" s="562"/>
      <c r="S136" s="562"/>
      <c r="T136" s="565"/>
      <c r="U136" s="568"/>
      <c r="V136" s="571"/>
      <c r="W136" s="574"/>
      <c r="X136" s="574"/>
      <c r="Y136" s="556"/>
      <c r="Z136" s="559"/>
      <c r="AA136" s="71" t="s">
        <v>23</v>
      </c>
      <c r="AB136" s="179" t="s">
        <v>405</v>
      </c>
      <c r="AC136" s="177" t="s">
        <v>406</v>
      </c>
    </row>
    <row r="137" spans="2:29" ht="28.5" hidden="1" customHeight="1" x14ac:dyDescent="0.2">
      <c r="B137" s="426">
        <v>34</v>
      </c>
      <c r="C137" s="576" t="str">
        <f>'1.1_見積依頼該当器物ﾘｽﾄ(依頼元=&gt;JCW)'!C71</f>
        <v>選択要</v>
      </c>
      <c r="D137" s="576" t="str">
        <f>'1.1_見積依頼該当器物ﾘｽﾄ(依頼元=&gt;JCW)'!D71</f>
        <v>必須</v>
      </c>
      <c r="E137" s="557"/>
      <c r="F137" s="557"/>
      <c r="G137" s="578">
        <f>'1.1_見積依頼該当器物ﾘｽﾄ(依頼元=&gt;JCW)'!E71</f>
        <v>0</v>
      </c>
      <c r="H137" s="554" t="str">
        <f>'1.1_見積依頼該当器物ﾘｽﾄ(依頼元=&gt;JCW)'!F71</f>
        <v>必須</v>
      </c>
      <c r="I137" s="581"/>
      <c r="J137" s="584">
        <f>'1.1_見積依頼該当器物ﾘｽﾄ(依頼元=&gt;JCW)'!G71</f>
        <v>0</v>
      </c>
      <c r="K137" s="587"/>
      <c r="L137" s="587"/>
      <c r="M137" s="587"/>
      <c r="N137" s="581" t="s">
        <v>13</v>
      </c>
      <c r="O137" s="557" t="s">
        <v>13</v>
      </c>
      <c r="P137" s="581" t="s">
        <v>2</v>
      </c>
      <c r="Q137" s="581"/>
      <c r="R137" s="560" t="s">
        <v>2</v>
      </c>
      <c r="S137" s="560" t="s">
        <v>2</v>
      </c>
      <c r="T137" s="563" t="str">
        <f>'1.1_見積依頼該当器物ﾘｽﾄ(依頼元=&gt;JCW)'!H71</f>
        <v>必須</v>
      </c>
      <c r="U137" s="566" t="s">
        <v>51</v>
      </c>
      <c r="V137" s="569" t="s">
        <v>2</v>
      </c>
      <c r="W137" s="572" t="s">
        <v>2</v>
      </c>
      <c r="X137" s="572" t="s">
        <v>2</v>
      </c>
      <c r="Y137" s="554" t="str">
        <f>'1.1_見積依頼該当器物ﾘｽﾄ(依頼元=&gt;JCW)'!M71</f>
        <v>選択要</v>
      </c>
      <c r="Z137" s="557" t="s">
        <v>411</v>
      </c>
      <c r="AA137" s="70" t="s">
        <v>92</v>
      </c>
      <c r="AB137" s="212" t="str">
        <f>'1.1_見積依頼該当器物ﾘｽﾄ(依頼元=&gt;JCW)'!K71</f>
        <v>必須</v>
      </c>
      <c r="AC137" s="306" t="str">
        <f>'1.1_見積依頼該当器物ﾘｽﾄ(依頼元=&gt;JCW)'!L71</f>
        <v>必須</v>
      </c>
    </row>
    <row r="138" spans="2:29" ht="28.5" hidden="1" customHeight="1" x14ac:dyDescent="0.2">
      <c r="B138" s="575"/>
      <c r="C138" s="477"/>
      <c r="D138" s="477"/>
      <c r="E138" s="558"/>
      <c r="F138" s="558"/>
      <c r="G138" s="579"/>
      <c r="H138" s="555"/>
      <c r="I138" s="582"/>
      <c r="J138" s="585"/>
      <c r="K138" s="588"/>
      <c r="L138" s="588"/>
      <c r="M138" s="588"/>
      <c r="N138" s="582"/>
      <c r="O138" s="558"/>
      <c r="P138" s="582"/>
      <c r="Q138" s="582"/>
      <c r="R138" s="561"/>
      <c r="S138" s="561"/>
      <c r="T138" s="564"/>
      <c r="U138" s="567"/>
      <c r="V138" s="570"/>
      <c r="W138" s="573"/>
      <c r="X138" s="573"/>
      <c r="Y138" s="555"/>
      <c r="Z138" s="558"/>
      <c r="AA138" s="69" t="s">
        <v>93</v>
      </c>
      <c r="AB138" s="213" t="str">
        <f>'1.1_見積依頼該当器物ﾘｽﾄ(依頼元=&gt;JCW)'!K72</f>
        <v>必須</v>
      </c>
      <c r="AC138" s="307" t="str">
        <f>'1.1_見積依頼該当器物ﾘｽﾄ(依頼元=&gt;JCW)'!L72</f>
        <v>必須</v>
      </c>
    </row>
    <row r="139" spans="2:29" ht="28.5" hidden="1" customHeight="1" x14ac:dyDescent="0.2">
      <c r="B139" s="575"/>
      <c r="C139" s="477"/>
      <c r="D139" s="477"/>
      <c r="E139" s="558"/>
      <c r="F139" s="558"/>
      <c r="G139" s="579"/>
      <c r="H139" s="555"/>
      <c r="I139" s="582"/>
      <c r="J139" s="585"/>
      <c r="K139" s="588"/>
      <c r="L139" s="588"/>
      <c r="M139" s="588"/>
      <c r="N139" s="582"/>
      <c r="O139" s="558"/>
      <c r="P139" s="582"/>
      <c r="Q139" s="582"/>
      <c r="R139" s="561"/>
      <c r="S139" s="561"/>
      <c r="T139" s="564"/>
      <c r="U139" s="567"/>
      <c r="V139" s="570"/>
      <c r="W139" s="573"/>
      <c r="X139" s="573"/>
      <c r="Y139" s="555"/>
      <c r="Z139" s="558"/>
      <c r="AA139" s="69" t="s">
        <v>22</v>
      </c>
      <c r="AB139" s="178" t="s">
        <v>405</v>
      </c>
      <c r="AC139" s="176" t="s">
        <v>406</v>
      </c>
    </row>
    <row r="140" spans="2:29" ht="28.5" hidden="1" customHeight="1" thickBot="1" x14ac:dyDescent="0.25">
      <c r="B140" s="427"/>
      <c r="C140" s="577"/>
      <c r="D140" s="577"/>
      <c r="E140" s="559"/>
      <c r="F140" s="559"/>
      <c r="G140" s="580"/>
      <c r="H140" s="556"/>
      <c r="I140" s="583"/>
      <c r="J140" s="586"/>
      <c r="K140" s="589"/>
      <c r="L140" s="589"/>
      <c r="M140" s="589"/>
      <c r="N140" s="583"/>
      <c r="O140" s="559"/>
      <c r="P140" s="583"/>
      <c r="Q140" s="583"/>
      <c r="R140" s="562"/>
      <c r="S140" s="562"/>
      <c r="T140" s="565"/>
      <c r="U140" s="568"/>
      <c r="V140" s="571"/>
      <c r="W140" s="574"/>
      <c r="X140" s="574"/>
      <c r="Y140" s="556"/>
      <c r="Z140" s="559"/>
      <c r="AA140" s="71" t="s">
        <v>23</v>
      </c>
      <c r="AB140" s="179" t="s">
        <v>405</v>
      </c>
      <c r="AC140" s="177" t="s">
        <v>406</v>
      </c>
    </row>
    <row r="141" spans="2:29" ht="28.5" hidden="1" customHeight="1" x14ac:dyDescent="0.2">
      <c r="B141" s="426">
        <v>35</v>
      </c>
      <c r="C141" s="576" t="str">
        <f>'1.1_見積依頼該当器物ﾘｽﾄ(依頼元=&gt;JCW)'!C73</f>
        <v>選択要</v>
      </c>
      <c r="D141" s="576" t="str">
        <f>'1.1_見積依頼該当器物ﾘｽﾄ(依頼元=&gt;JCW)'!D73</f>
        <v>必須</v>
      </c>
      <c r="E141" s="557"/>
      <c r="F141" s="557"/>
      <c r="G141" s="578">
        <f>'1.1_見積依頼該当器物ﾘｽﾄ(依頼元=&gt;JCW)'!E73</f>
        <v>0</v>
      </c>
      <c r="H141" s="554" t="str">
        <f>'1.1_見積依頼該当器物ﾘｽﾄ(依頼元=&gt;JCW)'!F73</f>
        <v>必須</v>
      </c>
      <c r="I141" s="581"/>
      <c r="J141" s="584">
        <f>'1.1_見積依頼該当器物ﾘｽﾄ(依頼元=&gt;JCW)'!G73</f>
        <v>0</v>
      </c>
      <c r="K141" s="587"/>
      <c r="L141" s="587"/>
      <c r="M141" s="587"/>
      <c r="N141" s="581" t="s">
        <v>13</v>
      </c>
      <c r="O141" s="557" t="s">
        <v>13</v>
      </c>
      <c r="P141" s="581" t="s">
        <v>2</v>
      </c>
      <c r="Q141" s="581"/>
      <c r="R141" s="560" t="s">
        <v>2</v>
      </c>
      <c r="S141" s="560" t="s">
        <v>2</v>
      </c>
      <c r="T141" s="563" t="str">
        <f>'1.1_見積依頼該当器物ﾘｽﾄ(依頼元=&gt;JCW)'!H73</f>
        <v>必須</v>
      </c>
      <c r="U141" s="566" t="s">
        <v>51</v>
      </c>
      <c r="V141" s="569" t="s">
        <v>2</v>
      </c>
      <c r="W141" s="572" t="s">
        <v>2</v>
      </c>
      <c r="X141" s="572" t="s">
        <v>2</v>
      </c>
      <c r="Y141" s="554" t="str">
        <f>'1.1_見積依頼該当器物ﾘｽﾄ(依頼元=&gt;JCW)'!M73</f>
        <v>選択要</v>
      </c>
      <c r="Z141" s="557" t="s">
        <v>411</v>
      </c>
      <c r="AA141" s="70" t="s">
        <v>92</v>
      </c>
      <c r="AB141" s="212" t="str">
        <f>'1.1_見積依頼該当器物ﾘｽﾄ(依頼元=&gt;JCW)'!K73</f>
        <v>必須</v>
      </c>
      <c r="AC141" s="306" t="str">
        <f>'1.1_見積依頼該当器物ﾘｽﾄ(依頼元=&gt;JCW)'!L73</f>
        <v>必須</v>
      </c>
    </row>
    <row r="142" spans="2:29" ht="28.5" hidden="1" customHeight="1" x14ac:dyDescent="0.2">
      <c r="B142" s="575"/>
      <c r="C142" s="477"/>
      <c r="D142" s="477"/>
      <c r="E142" s="558"/>
      <c r="F142" s="558"/>
      <c r="G142" s="579"/>
      <c r="H142" s="555"/>
      <c r="I142" s="582"/>
      <c r="J142" s="585"/>
      <c r="K142" s="588"/>
      <c r="L142" s="588"/>
      <c r="M142" s="588"/>
      <c r="N142" s="582"/>
      <c r="O142" s="558"/>
      <c r="P142" s="582"/>
      <c r="Q142" s="582"/>
      <c r="R142" s="561"/>
      <c r="S142" s="561"/>
      <c r="T142" s="564"/>
      <c r="U142" s="567"/>
      <c r="V142" s="570"/>
      <c r="W142" s="573"/>
      <c r="X142" s="573"/>
      <c r="Y142" s="555"/>
      <c r="Z142" s="558"/>
      <c r="AA142" s="69" t="s">
        <v>93</v>
      </c>
      <c r="AB142" s="213" t="str">
        <f>'1.1_見積依頼該当器物ﾘｽﾄ(依頼元=&gt;JCW)'!K74</f>
        <v>必須</v>
      </c>
      <c r="AC142" s="307" t="str">
        <f>'1.1_見積依頼該当器物ﾘｽﾄ(依頼元=&gt;JCW)'!L74</f>
        <v>必須</v>
      </c>
    </row>
    <row r="143" spans="2:29" ht="28.5" hidden="1" customHeight="1" x14ac:dyDescent="0.2">
      <c r="B143" s="575"/>
      <c r="C143" s="477"/>
      <c r="D143" s="477"/>
      <c r="E143" s="558"/>
      <c r="F143" s="558"/>
      <c r="G143" s="579"/>
      <c r="H143" s="555"/>
      <c r="I143" s="582"/>
      <c r="J143" s="585"/>
      <c r="K143" s="588"/>
      <c r="L143" s="588"/>
      <c r="M143" s="588"/>
      <c r="N143" s="582"/>
      <c r="O143" s="558"/>
      <c r="P143" s="582"/>
      <c r="Q143" s="582"/>
      <c r="R143" s="561"/>
      <c r="S143" s="561"/>
      <c r="T143" s="564"/>
      <c r="U143" s="567"/>
      <c r="V143" s="570"/>
      <c r="W143" s="573"/>
      <c r="X143" s="573"/>
      <c r="Y143" s="555"/>
      <c r="Z143" s="558"/>
      <c r="AA143" s="69" t="s">
        <v>22</v>
      </c>
      <c r="AB143" s="178" t="s">
        <v>405</v>
      </c>
      <c r="AC143" s="176" t="s">
        <v>406</v>
      </c>
    </row>
    <row r="144" spans="2:29" ht="28.5" hidden="1" customHeight="1" thickBot="1" x14ac:dyDescent="0.25">
      <c r="B144" s="427"/>
      <c r="C144" s="577"/>
      <c r="D144" s="577"/>
      <c r="E144" s="559"/>
      <c r="F144" s="559"/>
      <c r="G144" s="580"/>
      <c r="H144" s="556"/>
      <c r="I144" s="583"/>
      <c r="J144" s="586"/>
      <c r="K144" s="589"/>
      <c r="L144" s="589"/>
      <c r="M144" s="589"/>
      <c r="N144" s="583"/>
      <c r="O144" s="559"/>
      <c r="P144" s="583"/>
      <c r="Q144" s="583"/>
      <c r="R144" s="562"/>
      <c r="S144" s="562"/>
      <c r="T144" s="565"/>
      <c r="U144" s="568"/>
      <c r="V144" s="571"/>
      <c r="W144" s="574"/>
      <c r="X144" s="574"/>
      <c r="Y144" s="556"/>
      <c r="Z144" s="559"/>
      <c r="AA144" s="71" t="s">
        <v>23</v>
      </c>
      <c r="AB144" s="179" t="s">
        <v>405</v>
      </c>
      <c r="AC144" s="177" t="s">
        <v>406</v>
      </c>
    </row>
    <row r="145" spans="2:29" ht="28.5" hidden="1" customHeight="1" x14ac:dyDescent="0.2">
      <c r="B145" s="426">
        <v>36</v>
      </c>
      <c r="C145" s="576" t="str">
        <f>'1.1_見積依頼該当器物ﾘｽﾄ(依頼元=&gt;JCW)'!C75</f>
        <v>選択要</v>
      </c>
      <c r="D145" s="576" t="str">
        <f>'1.1_見積依頼該当器物ﾘｽﾄ(依頼元=&gt;JCW)'!D75</f>
        <v>必須</v>
      </c>
      <c r="E145" s="557"/>
      <c r="F145" s="557"/>
      <c r="G145" s="578">
        <f>'1.1_見積依頼該当器物ﾘｽﾄ(依頼元=&gt;JCW)'!E75</f>
        <v>0</v>
      </c>
      <c r="H145" s="554" t="str">
        <f>'1.1_見積依頼該当器物ﾘｽﾄ(依頼元=&gt;JCW)'!F75</f>
        <v>必須</v>
      </c>
      <c r="I145" s="581"/>
      <c r="J145" s="584">
        <f>'1.1_見積依頼該当器物ﾘｽﾄ(依頼元=&gt;JCW)'!G75</f>
        <v>0</v>
      </c>
      <c r="K145" s="587"/>
      <c r="L145" s="587"/>
      <c r="M145" s="587"/>
      <c r="N145" s="581" t="s">
        <v>13</v>
      </c>
      <c r="O145" s="557" t="s">
        <v>13</v>
      </c>
      <c r="P145" s="581" t="s">
        <v>2</v>
      </c>
      <c r="Q145" s="581"/>
      <c r="R145" s="560" t="s">
        <v>2</v>
      </c>
      <c r="S145" s="560" t="s">
        <v>2</v>
      </c>
      <c r="T145" s="563" t="str">
        <f>'1.1_見積依頼該当器物ﾘｽﾄ(依頼元=&gt;JCW)'!H75</f>
        <v>必須</v>
      </c>
      <c r="U145" s="566" t="s">
        <v>51</v>
      </c>
      <c r="V145" s="569" t="s">
        <v>2</v>
      </c>
      <c r="W145" s="572" t="s">
        <v>2</v>
      </c>
      <c r="X145" s="572" t="s">
        <v>2</v>
      </c>
      <c r="Y145" s="554" t="str">
        <f>'1.1_見積依頼該当器物ﾘｽﾄ(依頼元=&gt;JCW)'!M75</f>
        <v>選択要</v>
      </c>
      <c r="Z145" s="557" t="s">
        <v>411</v>
      </c>
      <c r="AA145" s="70" t="s">
        <v>92</v>
      </c>
      <c r="AB145" s="212" t="str">
        <f>'1.1_見積依頼該当器物ﾘｽﾄ(依頼元=&gt;JCW)'!K75</f>
        <v>必須</v>
      </c>
      <c r="AC145" s="306" t="str">
        <f>'1.1_見積依頼該当器物ﾘｽﾄ(依頼元=&gt;JCW)'!L75</f>
        <v>必須</v>
      </c>
    </row>
    <row r="146" spans="2:29" ht="28.5" hidden="1" customHeight="1" x14ac:dyDescent="0.2">
      <c r="B146" s="575"/>
      <c r="C146" s="477"/>
      <c r="D146" s="477"/>
      <c r="E146" s="558"/>
      <c r="F146" s="558"/>
      <c r="G146" s="579"/>
      <c r="H146" s="555"/>
      <c r="I146" s="582"/>
      <c r="J146" s="585"/>
      <c r="K146" s="588"/>
      <c r="L146" s="588"/>
      <c r="M146" s="588"/>
      <c r="N146" s="582"/>
      <c r="O146" s="558"/>
      <c r="P146" s="582"/>
      <c r="Q146" s="582"/>
      <c r="R146" s="561"/>
      <c r="S146" s="561"/>
      <c r="T146" s="564"/>
      <c r="U146" s="567"/>
      <c r="V146" s="570"/>
      <c r="W146" s="573"/>
      <c r="X146" s="573"/>
      <c r="Y146" s="555"/>
      <c r="Z146" s="558"/>
      <c r="AA146" s="69" t="s">
        <v>93</v>
      </c>
      <c r="AB146" s="213" t="str">
        <f>'1.1_見積依頼該当器物ﾘｽﾄ(依頼元=&gt;JCW)'!K76</f>
        <v>必須</v>
      </c>
      <c r="AC146" s="307" t="str">
        <f>'1.1_見積依頼該当器物ﾘｽﾄ(依頼元=&gt;JCW)'!L76</f>
        <v>必須</v>
      </c>
    </row>
    <row r="147" spans="2:29" ht="28.5" hidden="1" customHeight="1" x14ac:dyDescent="0.2">
      <c r="B147" s="575"/>
      <c r="C147" s="477"/>
      <c r="D147" s="477"/>
      <c r="E147" s="558"/>
      <c r="F147" s="558"/>
      <c r="G147" s="579"/>
      <c r="H147" s="555"/>
      <c r="I147" s="582"/>
      <c r="J147" s="585"/>
      <c r="K147" s="588"/>
      <c r="L147" s="588"/>
      <c r="M147" s="588"/>
      <c r="N147" s="582"/>
      <c r="O147" s="558"/>
      <c r="P147" s="582"/>
      <c r="Q147" s="582"/>
      <c r="R147" s="561"/>
      <c r="S147" s="561"/>
      <c r="T147" s="564"/>
      <c r="U147" s="567"/>
      <c r="V147" s="570"/>
      <c r="W147" s="573"/>
      <c r="X147" s="573"/>
      <c r="Y147" s="555"/>
      <c r="Z147" s="558"/>
      <c r="AA147" s="69" t="s">
        <v>22</v>
      </c>
      <c r="AB147" s="178" t="s">
        <v>405</v>
      </c>
      <c r="AC147" s="176" t="s">
        <v>406</v>
      </c>
    </row>
    <row r="148" spans="2:29" ht="28.5" hidden="1" customHeight="1" thickBot="1" x14ac:dyDescent="0.25">
      <c r="B148" s="427"/>
      <c r="C148" s="577"/>
      <c r="D148" s="577"/>
      <c r="E148" s="559"/>
      <c r="F148" s="559"/>
      <c r="G148" s="580"/>
      <c r="H148" s="556"/>
      <c r="I148" s="583"/>
      <c r="J148" s="586"/>
      <c r="K148" s="589"/>
      <c r="L148" s="589"/>
      <c r="M148" s="589"/>
      <c r="N148" s="583"/>
      <c r="O148" s="559"/>
      <c r="P148" s="583"/>
      <c r="Q148" s="583"/>
      <c r="R148" s="562"/>
      <c r="S148" s="562"/>
      <c r="T148" s="565"/>
      <c r="U148" s="568"/>
      <c r="V148" s="571"/>
      <c r="W148" s="574"/>
      <c r="X148" s="574"/>
      <c r="Y148" s="556"/>
      <c r="Z148" s="559"/>
      <c r="AA148" s="71" t="s">
        <v>23</v>
      </c>
      <c r="AB148" s="179" t="s">
        <v>405</v>
      </c>
      <c r="AC148" s="177" t="s">
        <v>406</v>
      </c>
    </row>
    <row r="149" spans="2:29" ht="28.5" hidden="1" customHeight="1" x14ac:dyDescent="0.2">
      <c r="B149" s="426">
        <v>37</v>
      </c>
      <c r="C149" s="576" t="str">
        <f>'1.1_見積依頼該当器物ﾘｽﾄ(依頼元=&gt;JCW)'!C77</f>
        <v>選択要</v>
      </c>
      <c r="D149" s="576" t="str">
        <f>'1.1_見積依頼該当器物ﾘｽﾄ(依頼元=&gt;JCW)'!D77</f>
        <v>必須</v>
      </c>
      <c r="E149" s="557"/>
      <c r="F149" s="557"/>
      <c r="G149" s="578">
        <f>'1.1_見積依頼該当器物ﾘｽﾄ(依頼元=&gt;JCW)'!E77</f>
        <v>0</v>
      </c>
      <c r="H149" s="554" t="str">
        <f>'1.1_見積依頼該当器物ﾘｽﾄ(依頼元=&gt;JCW)'!F77</f>
        <v>必須</v>
      </c>
      <c r="I149" s="581"/>
      <c r="J149" s="584">
        <f>'1.1_見積依頼該当器物ﾘｽﾄ(依頼元=&gt;JCW)'!G77</f>
        <v>0</v>
      </c>
      <c r="K149" s="587"/>
      <c r="L149" s="587"/>
      <c r="M149" s="587"/>
      <c r="N149" s="581" t="s">
        <v>13</v>
      </c>
      <c r="O149" s="557" t="s">
        <v>13</v>
      </c>
      <c r="P149" s="581" t="s">
        <v>2</v>
      </c>
      <c r="Q149" s="581"/>
      <c r="R149" s="560" t="s">
        <v>2</v>
      </c>
      <c r="S149" s="560" t="s">
        <v>2</v>
      </c>
      <c r="T149" s="563" t="str">
        <f>'1.1_見積依頼該当器物ﾘｽﾄ(依頼元=&gt;JCW)'!H77</f>
        <v>必須</v>
      </c>
      <c r="U149" s="566" t="s">
        <v>51</v>
      </c>
      <c r="V149" s="569" t="s">
        <v>2</v>
      </c>
      <c r="W149" s="572" t="s">
        <v>2</v>
      </c>
      <c r="X149" s="572" t="s">
        <v>2</v>
      </c>
      <c r="Y149" s="554" t="str">
        <f>'1.1_見積依頼該当器物ﾘｽﾄ(依頼元=&gt;JCW)'!M77</f>
        <v>選択要</v>
      </c>
      <c r="Z149" s="557" t="s">
        <v>411</v>
      </c>
      <c r="AA149" s="70" t="s">
        <v>92</v>
      </c>
      <c r="AB149" s="212" t="str">
        <f>'1.1_見積依頼該当器物ﾘｽﾄ(依頼元=&gt;JCW)'!K77</f>
        <v>必須</v>
      </c>
      <c r="AC149" s="306" t="str">
        <f>'1.1_見積依頼該当器物ﾘｽﾄ(依頼元=&gt;JCW)'!L77</f>
        <v>必須</v>
      </c>
    </row>
    <row r="150" spans="2:29" ht="28.5" hidden="1" customHeight="1" x14ac:dyDescent="0.2">
      <c r="B150" s="575"/>
      <c r="C150" s="477"/>
      <c r="D150" s="477"/>
      <c r="E150" s="558"/>
      <c r="F150" s="558"/>
      <c r="G150" s="579"/>
      <c r="H150" s="555"/>
      <c r="I150" s="582"/>
      <c r="J150" s="585"/>
      <c r="K150" s="588"/>
      <c r="L150" s="588"/>
      <c r="M150" s="588"/>
      <c r="N150" s="582"/>
      <c r="O150" s="558"/>
      <c r="P150" s="582"/>
      <c r="Q150" s="582"/>
      <c r="R150" s="561"/>
      <c r="S150" s="561"/>
      <c r="T150" s="564"/>
      <c r="U150" s="567"/>
      <c r="V150" s="570"/>
      <c r="W150" s="573"/>
      <c r="X150" s="573"/>
      <c r="Y150" s="555"/>
      <c r="Z150" s="558"/>
      <c r="AA150" s="69" t="s">
        <v>93</v>
      </c>
      <c r="AB150" s="213" t="str">
        <f>'1.1_見積依頼該当器物ﾘｽﾄ(依頼元=&gt;JCW)'!K78</f>
        <v>必須</v>
      </c>
      <c r="AC150" s="307" t="str">
        <f>'1.1_見積依頼該当器物ﾘｽﾄ(依頼元=&gt;JCW)'!L78</f>
        <v>必須</v>
      </c>
    </row>
    <row r="151" spans="2:29" ht="28.5" hidden="1" customHeight="1" x14ac:dyDescent="0.2">
      <c r="B151" s="575"/>
      <c r="C151" s="477"/>
      <c r="D151" s="477"/>
      <c r="E151" s="558"/>
      <c r="F151" s="558"/>
      <c r="G151" s="579"/>
      <c r="H151" s="555"/>
      <c r="I151" s="582"/>
      <c r="J151" s="585"/>
      <c r="K151" s="588"/>
      <c r="L151" s="588"/>
      <c r="M151" s="588"/>
      <c r="N151" s="582"/>
      <c r="O151" s="558"/>
      <c r="P151" s="582"/>
      <c r="Q151" s="582"/>
      <c r="R151" s="561"/>
      <c r="S151" s="561"/>
      <c r="T151" s="564"/>
      <c r="U151" s="567"/>
      <c r="V151" s="570"/>
      <c r="W151" s="573"/>
      <c r="X151" s="573"/>
      <c r="Y151" s="555"/>
      <c r="Z151" s="558"/>
      <c r="AA151" s="69" t="s">
        <v>22</v>
      </c>
      <c r="AB151" s="178" t="s">
        <v>405</v>
      </c>
      <c r="AC151" s="176" t="s">
        <v>406</v>
      </c>
    </row>
    <row r="152" spans="2:29" ht="28.5" hidden="1" customHeight="1" thickBot="1" x14ac:dyDescent="0.25">
      <c r="B152" s="427"/>
      <c r="C152" s="577"/>
      <c r="D152" s="577"/>
      <c r="E152" s="559"/>
      <c r="F152" s="559"/>
      <c r="G152" s="580"/>
      <c r="H152" s="556"/>
      <c r="I152" s="583"/>
      <c r="J152" s="586"/>
      <c r="K152" s="589"/>
      <c r="L152" s="589"/>
      <c r="M152" s="589"/>
      <c r="N152" s="583"/>
      <c r="O152" s="559"/>
      <c r="P152" s="583"/>
      <c r="Q152" s="583"/>
      <c r="R152" s="562"/>
      <c r="S152" s="562"/>
      <c r="T152" s="565"/>
      <c r="U152" s="568"/>
      <c r="V152" s="571"/>
      <c r="W152" s="574"/>
      <c r="X152" s="574"/>
      <c r="Y152" s="556"/>
      <c r="Z152" s="559"/>
      <c r="AA152" s="71" t="s">
        <v>23</v>
      </c>
      <c r="AB152" s="179" t="s">
        <v>405</v>
      </c>
      <c r="AC152" s="177" t="s">
        <v>406</v>
      </c>
    </row>
    <row r="153" spans="2:29" ht="28.5" hidden="1" customHeight="1" x14ac:dyDescent="0.2">
      <c r="B153" s="426">
        <v>38</v>
      </c>
      <c r="C153" s="576" t="str">
        <f>'1.1_見積依頼該当器物ﾘｽﾄ(依頼元=&gt;JCW)'!C79</f>
        <v>選択要</v>
      </c>
      <c r="D153" s="576" t="str">
        <f>'1.1_見積依頼該当器物ﾘｽﾄ(依頼元=&gt;JCW)'!D79</f>
        <v>必須</v>
      </c>
      <c r="E153" s="557"/>
      <c r="F153" s="557"/>
      <c r="G153" s="578">
        <f>'1.1_見積依頼該当器物ﾘｽﾄ(依頼元=&gt;JCW)'!E79</f>
        <v>0</v>
      </c>
      <c r="H153" s="554" t="str">
        <f>'1.1_見積依頼該当器物ﾘｽﾄ(依頼元=&gt;JCW)'!F79</f>
        <v>必須</v>
      </c>
      <c r="I153" s="581"/>
      <c r="J153" s="584">
        <f>'1.1_見積依頼該当器物ﾘｽﾄ(依頼元=&gt;JCW)'!G79</f>
        <v>0</v>
      </c>
      <c r="K153" s="587"/>
      <c r="L153" s="587"/>
      <c r="M153" s="587"/>
      <c r="N153" s="581" t="s">
        <v>13</v>
      </c>
      <c r="O153" s="557" t="s">
        <v>13</v>
      </c>
      <c r="P153" s="581" t="s">
        <v>2</v>
      </c>
      <c r="Q153" s="581"/>
      <c r="R153" s="560" t="s">
        <v>2</v>
      </c>
      <c r="S153" s="560" t="s">
        <v>2</v>
      </c>
      <c r="T153" s="563" t="str">
        <f>'1.1_見積依頼該当器物ﾘｽﾄ(依頼元=&gt;JCW)'!H79</f>
        <v>必須</v>
      </c>
      <c r="U153" s="566" t="s">
        <v>51</v>
      </c>
      <c r="V153" s="569" t="s">
        <v>2</v>
      </c>
      <c r="W153" s="572" t="s">
        <v>2</v>
      </c>
      <c r="X153" s="572" t="s">
        <v>2</v>
      </c>
      <c r="Y153" s="554" t="str">
        <f>'1.1_見積依頼該当器物ﾘｽﾄ(依頼元=&gt;JCW)'!M79</f>
        <v>選択要</v>
      </c>
      <c r="Z153" s="557" t="s">
        <v>411</v>
      </c>
      <c r="AA153" s="70" t="s">
        <v>92</v>
      </c>
      <c r="AB153" s="212" t="str">
        <f>'1.1_見積依頼該当器物ﾘｽﾄ(依頼元=&gt;JCW)'!K79</f>
        <v>必須</v>
      </c>
      <c r="AC153" s="306" t="str">
        <f>'1.1_見積依頼該当器物ﾘｽﾄ(依頼元=&gt;JCW)'!L79</f>
        <v>必須</v>
      </c>
    </row>
    <row r="154" spans="2:29" ht="28.5" hidden="1" customHeight="1" x14ac:dyDescent="0.2">
      <c r="B154" s="575"/>
      <c r="C154" s="477"/>
      <c r="D154" s="477"/>
      <c r="E154" s="558"/>
      <c r="F154" s="558"/>
      <c r="G154" s="579"/>
      <c r="H154" s="555"/>
      <c r="I154" s="582"/>
      <c r="J154" s="585"/>
      <c r="K154" s="588"/>
      <c r="L154" s="588"/>
      <c r="M154" s="588"/>
      <c r="N154" s="582"/>
      <c r="O154" s="558"/>
      <c r="P154" s="582"/>
      <c r="Q154" s="582"/>
      <c r="R154" s="561"/>
      <c r="S154" s="561"/>
      <c r="T154" s="564"/>
      <c r="U154" s="567"/>
      <c r="V154" s="570"/>
      <c r="W154" s="573"/>
      <c r="X154" s="573"/>
      <c r="Y154" s="555"/>
      <c r="Z154" s="558"/>
      <c r="AA154" s="69" t="s">
        <v>93</v>
      </c>
      <c r="AB154" s="213" t="str">
        <f>'1.1_見積依頼該当器物ﾘｽﾄ(依頼元=&gt;JCW)'!K80</f>
        <v>必須</v>
      </c>
      <c r="AC154" s="307" t="str">
        <f>'1.1_見積依頼該当器物ﾘｽﾄ(依頼元=&gt;JCW)'!L80</f>
        <v>必須</v>
      </c>
    </row>
    <row r="155" spans="2:29" ht="28.5" hidden="1" customHeight="1" x14ac:dyDescent="0.2">
      <c r="B155" s="575"/>
      <c r="C155" s="477"/>
      <c r="D155" s="477"/>
      <c r="E155" s="558"/>
      <c r="F155" s="558"/>
      <c r="G155" s="579"/>
      <c r="H155" s="555"/>
      <c r="I155" s="582"/>
      <c r="J155" s="585"/>
      <c r="K155" s="588"/>
      <c r="L155" s="588"/>
      <c r="M155" s="588"/>
      <c r="N155" s="582"/>
      <c r="O155" s="558"/>
      <c r="P155" s="582"/>
      <c r="Q155" s="582"/>
      <c r="R155" s="561"/>
      <c r="S155" s="561"/>
      <c r="T155" s="564"/>
      <c r="U155" s="567"/>
      <c r="V155" s="570"/>
      <c r="W155" s="573"/>
      <c r="X155" s="573"/>
      <c r="Y155" s="555"/>
      <c r="Z155" s="558"/>
      <c r="AA155" s="69" t="s">
        <v>22</v>
      </c>
      <c r="AB155" s="178" t="s">
        <v>405</v>
      </c>
      <c r="AC155" s="176" t="s">
        <v>406</v>
      </c>
    </row>
    <row r="156" spans="2:29" ht="28.5" hidden="1" customHeight="1" thickBot="1" x14ac:dyDescent="0.25">
      <c r="B156" s="427"/>
      <c r="C156" s="577"/>
      <c r="D156" s="577"/>
      <c r="E156" s="559"/>
      <c r="F156" s="559"/>
      <c r="G156" s="580"/>
      <c r="H156" s="556"/>
      <c r="I156" s="583"/>
      <c r="J156" s="586"/>
      <c r="K156" s="589"/>
      <c r="L156" s="589"/>
      <c r="M156" s="589"/>
      <c r="N156" s="583"/>
      <c r="O156" s="559"/>
      <c r="P156" s="583"/>
      <c r="Q156" s="583"/>
      <c r="R156" s="562"/>
      <c r="S156" s="562"/>
      <c r="T156" s="565"/>
      <c r="U156" s="568"/>
      <c r="V156" s="571"/>
      <c r="W156" s="574"/>
      <c r="X156" s="574"/>
      <c r="Y156" s="556"/>
      <c r="Z156" s="559"/>
      <c r="AA156" s="71" t="s">
        <v>23</v>
      </c>
      <c r="AB156" s="179" t="s">
        <v>405</v>
      </c>
      <c r="AC156" s="177" t="s">
        <v>406</v>
      </c>
    </row>
    <row r="157" spans="2:29" ht="28.5" hidden="1" customHeight="1" x14ac:dyDescent="0.2">
      <c r="B157" s="426">
        <v>39</v>
      </c>
      <c r="C157" s="576" t="str">
        <f>'1.1_見積依頼該当器物ﾘｽﾄ(依頼元=&gt;JCW)'!C81</f>
        <v>選択要</v>
      </c>
      <c r="D157" s="576" t="str">
        <f>'1.1_見積依頼該当器物ﾘｽﾄ(依頼元=&gt;JCW)'!D81</f>
        <v>必須</v>
      </c>
      <c r="E157" s="557"/>
      <c r="F157" s="557"/>
      <c r="G157" s="578">
        <f>'1.1_見積依頼該当器物ﾘｽﾄ(依頼元=&gt;JCW)'!E81</f>
        <v>0</v>
      </c>
      <c r="H157" s="554" t="str">
        <f>'1.1_見積依頼該当器物ﾘｽﾄ(依頼元=&gt;JCW)'!F81</f>
        <v>必須</v>
      </c>
      <c r="I157" s="581"/>
      <c r="J157" s="584">
        <f>'1.1_見積依頼該当器物ﾘｽﾄ(依頼元=&gt;JCW)'!G81</f>
        <v>0</v>
      </c>
      <c r="K157" s="587"/>
      <c r="L157" s="587"/>
      <c r="M157" s="587"/>
      <c r="N157" s="581" t="s">
        <v>13</v>
      </c>
      <c r="O157" s="557" t="s">
        <v>13</v>
      </c>
      <c r="P157" s="581" t="s">
        <v>2</v>
      </c>
      <c r="Q157" s="581"/>
      <c r="R157" s="560" t="s">
        <v>2</v>
      </c>
      <c r="S157" s="560" t="s">
        <v>2</v>
      </c>
      <c r="T157" s="563" t="str">
        <f>'1.1_見積依頼該当器物ﾘｽﾄ(依頼元=&gt;JCW)'!H81</f>
        <v>必須</v>
      </c>
      <c r="U157" s="566" t="s">
        <v>51</v>
      </c>
      <c r="V157" s="569" t="s">
        <v>2</v>
      </c>
      <c r="W157" s="572" t="s">
        <v>2</v>
      </c>
      <c r="X157" s="572" t="s">
        <v>2</v>
      </c>
      <c r="Y157" s="554" t="str">
        <f>'1.1_見積依頼該当器物ﾘｽﾄ(依頼元=&gt;JCW)'!M81</f>
        <v>選択要</v>
      </c>
      <c r="Z157" s="557" t="s">
        <v>411</v>
      </c>
      <c r="AA157" s="70" t="s">
        <v>92</v>
      </c>
      <c r="AB157" s="212" t="str">
        <f>'1.1_見積依頼該当器物ﾘｽﾄ(依頼元=&gt;JCW)'!K81</f>
        <v>必須</v>
      </c>
      <c r="AC157" s="306" t="str">
        <f>'1.1_見積依頼該当器物ﾘｽﾄ(依頼元=&gt;JCW)'!L81</f>
        <v>必須</v>
      </c>
    </row>
    <row r="158" spans="2:29" ht="28.5" hidden="1" customHeight="1" x14ac:dyDescent="0.2">
      <c r="B158" s="575"/>
      <c r="C158" s="477"/>
      <c r="D158" s="477"/>
      <c r="E158" s="558"/>
      <c r="F158" s="558"/>
      <c r="G158" s="579"/>
      <c r="H158" s="555"/>
      <c r="I158" s="582"/>
      <c r="J158" s="585"/>
      <c r="K158" s="588"/>
      <c r="L158" s="588"/>
      <c r="M158" s="588"/>
      <c r="N158" s="582"/>
      <c r="O158" s="558"/>
      <c r="P158" s="582"/>
      <c r="Q158" s="582"/>
      <c r="R158" s="561"/>
      <c r="S158" s="561"/>
      <c r="T158" s="564"/>
      <c r="U158" s="567"/>
      <c r="V158" s="570"/>
      <c r="W158" s="573"/>
      <c r="X158" s="573"/>
      <c r="Y158" s="555"/>
      <c r="Z158" s="558"/>
      <c r="AA158" s="69" t="s">
        <v>93</v>
      </c>
      <c r="AB158" s="213" t="str">
        <f>'1.1_見積依頼該当器物ﾘｽﾄ(依頼元=&gt;JCW)'!K82</f>
        <v>必須</v>
      </c>
      <c r="AC158" s="307" t="str">
        <f>'1.1_見積依頼該当器物ﾘｽﾄ(依頼元=&gt;JCW)'!L82</f>
        <v>必須</v>
      </c>
    </row>
    <row r="159" spans="2:29" ht="28.5" hidden="1" customHeight="1" x14ac:dyDescent="0.2">
      <c r="B159" s="575"/>
      <c r="C159" s="477"/>
      <c r="D159" s="477"/>
      <c r="E159" s="558"/>
      <c r="F159" s="558"/>
      <c r="G159" s="579"/>
      <c r="H159" s="555"/>
      <c r="I159" s="582"/>
      <c r="J159" s="585"/>
      <c r="K159" s="588"/>
      <c r="L159" s="588"/>
      <c r="M159" s="588"/>
      <c r="N159" s="582"/>
      <c r="O159" s="558"/>
      <c r="P159" s="582"/>
      <c r="Q159" s="582"/>
      <c r="R159" s="561"/>
      <c r="S159" s="561"/>
      <c r="T159" s="564"/>
      <c r="U159" s="567"/>
      <c r="V159" s="570"/>
      <c r="W159" s="573"/>
      <c r="X159" s="573"/>
      <c r="Y159" s="555"/>
      <c r="Z159" s="558"/>
      <c r="AA159" s="69" t="s">
        <v>22</v>
      </c>
      <c r="AB159" s="178" t="s">
        <v>405</v>
      </c>
      <c r="AC159" s="176" t="s">
        <v>406</v>
      </c>
    </row>
    <row r="160" spans="2:29" ht="28.5" hidden="1" customHeight="1" thickBot="1" x14ac:dyDescent="0.25">
      <c r="B160" s="427"/>
      <c r="C160" s="577"/>
      <c r="D160" s="577"/>
      <c r="E160" s="559"/>
      <c r="F160" s="559"/>
      <c r="G160" s="580"/>
      <c r="H160" s="556"/>
      <c r="I160" s="583"/>
      <c r="J160" s="586"/>
      <c r="K160" s="589"/>
      <c r="L160" s="589"/>
      <c r="M160" s="589"/>
      <c r="N160" s="583"/>
      <c r="O160" s="559"/>
      <c r="P160" s="583"/>
      <c r="Q160" s="583"/>
      <c r="R160" s="562"/>
      <c r="S160" s="562"/>
      <c r="T160" s="565"/>
      <c r="U160" s="568"/>
      <c r="V160" s="571"/>
      <c r="W160" s="574"/>
      <c r="X160" s="574"/>
      <c r="Y160" s="556"/>
      <c r="Z160" s="559"/>
      <c r="AA160" s="71" t="s">
        <v>23</v>
      </c>
      <c r="AB160" s="179" t="s">
        <v>405</v>
      </c>
      <c r="AC160" s="177" t="s">
        <v>406</v>
      </c>
    </row>
    <row r="161" spans="2:29" ht="28.5" hidden="1" customHeight="1" x14ac:dyDescent="0.2">
      <c r="B161" s="426">
        <v>40</v>
      </c>
      <c r="C161" s="576" t="str">
        <f>'1.1_見積依頼該当器物ﾘｽﾄ(依頼元=&gt;JCW)'!C83</f>
        <v>選択要</v>
      </c>
      <c r="D161" s="576" t="str">
        <f>'1.1_見積依頼該当器物ﾘｽﾄ(依頼元=&gt;JCW)'!D83</f>
        <v>必須</v>
      </c>
      <c r="E161" s="557"/>
      <c r="F161" s="557"/>
      <c r="G161" s="578">
        <f>'1.1_見積依頼該当器物ﾘｽﾄ(依頼元=&gt;JCW)'!E83</f>
        <v>0</v>
      </c>
      <c r="H161" s="554" t="str">
        <f>'1.1_見積依頼該当器物ﾘｽﾄ(依頼元=&gt;JCW)'!F83</f>
        <v>必須</v>
      </c>
      <c r="I161" s="581"/>
      <c r="J161" s="584">
        <f>'1.1_見積依頼該当器物ﾘｽﾄ(依頼元=&gt;JCW)'!G83</f>
        <v>0</v>
      </c>
      <c r="K161" s="587"/>
      <c r="L161" s="587"/>
      <c r="M161" s="587"/>
      <c r="N161" s="581" t="s">
        <v>13</v>
      </c>
      <c r="O161" s="557" t="s">
        <v>13</v>
      </c>
      <c r="P161" s="581" t="s">
        <v>2</v>
      </c>
      <c r="Q161" s="581"/>
      <c r="R161" s="560" t="s">
        <v>2</v>
      </c>
      <c r="S161" s="560" t="s">
        <v>2</v>
      </c>
      <c r="T161" s="563" t="str">
        <f>'1.1_見積依頼該当器物ﾘｽﾄ(依頼元=&gt;JCW)'!H83</f>
        <v>必須</v>
      </c>
      <c r="U161" s="566" t="s">
        <v>51</v>
      </c>
      <c r="V161" s="569" t="s">
        <v>2</v>
      </c>
      <c r="W161" s="572" t="s">
        <v>2</v>
      </c>
      <c r="X161" s="572" t="s">
        <v>2</v>
      </c>
      <c r="Y161" s="554" t="str">
        <f>'1.1_見積依頼該当器物ﾘｽﾄ(依頼元=&gt;JCW)'!M83</f>
        <v>選択要</v>
      </c>
      <c r="Z161" s="557" t="s">
        <v>411</v>
      </c>
      <c r="AA161" s="70" t="s">
        <v>92</v>
      </c>
      <c r="AB161" s="212" t="str">
        <f>'1.1_見積依頼該当器物ﾘｽﾄ(依頼元=&gt;JCW)'!K83</f>
        <v>必須</v>
      </c>
      <c r="AC161" s="306" t="str">
        <f>'1.1_見積依頼該当器物ﾘｽﾄ(依頼元=&gt;JCW)'!L83</f>
        <v>必須</v>
      </c>
    </row>
    <row r="162" spans="2:29" ht="28.5" hidden="1" customHeight="1" x14ac:dyDescent="0.2">
      <c r="B162" s="575"/>
      <c r="C162" s="477"/>
      <c r="D162" s="477"/>
      <c r="E162" s="558"/>
      <c r="F162" s="558"/>
      <c r="G162" s="579"/>
      <c r="H162" s="555"/>
      <c r="I162" s="582"/>
      <c r="J162" s="585"/>
      <c r="K162" s="588"/>
      <c r="L162" s="588"/>
      <c r="M162" s="588"/>
      <c r="N162" s="582"/>
      <c r="O162" s="558"/>
      <c r="P162" s="582"/>
      <c r="Q162" s="582"/>
      <c r="R162" s="561"/>
      <c r="S162" s="561"/>
      <c r="T162" s="564"/>
      <c r="U162" s="567"/>
      <c r="V162" s="570"/>
      <c r="W162" s="573"/>
      <c r="X162" s="573"/>
      <c r="Y162" s="555"/>
      <c r="Z162" s="558"/>
      <c r="AA162" s="69" t="s">
        <v>93</v>
      </c>
      <c r="AB162" s="213" t="str">
        <f>'1.1_見積依頼該当器物ﾘｽﾄ(依頼元=&gt;JCW)'!K84</f>
        <v>必須</v>
      </c>
      <c r="AC162" s="307" t="str">
        <f>'1.1_見積依頼該当器物ﾘｽﾄ(依頼元=&gt;JCW)'!L84</f>
        <v>必須</v>
      </c>
    </row>
    <row r="163" spans="2:29" ht="28.5" hidden="1" customHeight="1" x14ac:dyDescent="0.2">
      <c r="B163" s="575"/>
      <c r="C163" s="477"/>
      <c r="D163" s="477"/>
      <c r="E163" s="558"/>
      <c r="F163" s="558"/>
      <c r="G163" s="579"/>
      <c r="H163" s="555"/>
      <c r="I163" s="582"/>
      <c r="J163" s="585"/>
      <c r="K163" s="588"/>
      <c r="L163" s="588"/>
      <c r="M163" s="588"/>
      <c r="N163" s="582"/>
      <c r="O163" s="558"/>
      <c r="P163" s="582"/>
      <c r="Q163" s="582"/>
      <c r="R163" s="561"/>
      <c r="S163" s="561"/>
      <c r="T163" s="564"/>
      <c r="U163" s="567"/>
      <c r="V163" s="570"/>
      <c r="W163" s="573"/>
      <c r="X163" s="573"/>
      <c r="Y163" s="555"/>
      <c r="Z163" s="558"/>
      <c r="AA163" s="69" t="s">
        <v>22</v>
      </c>
      <c r="AB163" s="178" t="s">
        <v>405</v>
      </c>
      <c r="AC163" s="176" t="s">
        <v>406</v>
      </c>
    </row>
    <row r="164" spans="2:29" ht="28.5" hidden="1" customHeight="1" thickBot="1" x14ac:dyDescent="0.25">
      <c r="B164" s="427"/>
      <c r="C164" s="577"/>
      <c r="D164" s="577"/>
      <c r="E164" s="559"/>
      <c r="F164" s="559"/>
      <c r="G164" s="580"/>
      <c r="H164" s="556"/>
      <c r="I164" s="583"/>
      <c r="J164" s="586"/>
      <c r="K164" s="589"/>
      <c r="L164" s="589"/>
      <c r="M164" s="589"/>
      <c r="N164" s="583"/>
      <c r="O164" s="559"/>
      <c r="P164" s="583"/>
      <c r="Q164" s="583"/>
      <c r="R164" s="562"/>
      <c r="S164" s="562"/>
      <c r="T164" s="565"/>
      <c r="U164" s="568"/>
      <c r="V164" s="571"/>
      <c r="W164" s="574"/>
      <c r="X164" s="574"/>
      <c r="Y164" s="556"/>
      <c r="Z164" s="559"/>
      <c r="AA164" s="71" t="s">
        <v>23</v>
      </c>
      <c r="AB164" s="179" t="s">
        <v>405</v>
      </c>
      <c r="AC164" s="177" t="s">
        <v>406</v>
      </c>
    </row>
    <row r="165" spans="2:29" ht="55" customHeight="1" x14ac:dyDescent="0.2">
      <c r="B165" s="426" t="s">
        <v>89</v>
      </c>
      <c r="C165" s="609" t="str">
        <f>'1.1_見積依頼該当器物ﾘｽﾄ(依頼元=&gt;JCW)'!C3</f>
        <v>受検機種</v>
      </c>
      <c r="D165" s="609" t="str">
        <f>'1.1_見積依頼該当器物ﾘｽﾄ(依頼元=&gt;JCW)'!D3</f>
        <v>製造事業者名</v>
      </c>
      <c r="E165" s="432" t="s">
        <v>462</v>
      </c>
      <c r="F165" s="610" t="s">
        <v>451</v>
      </c>
      <c r="G165" s="432" t="s">
        <v>458</v>
      </c>
      <c r="H165" s="609" t="str">
        <f>'1.1_見積依頼該当器物ﾘｽﾄ(依頼元=&gt;JCW)'!F3</f>
        <v>型式</v>
      </c>
      <c r="I165" s="610" t="s">
        <v>457</v>
      </c>
      <c r="J165" s="432" t="str">
        <f>'1.1_見積依頼該当器物ﾘｽﾄ(依頼元=&gt;JCW)'!G3</f>
        <v>製造番号・器物番号
※新規の場合は記載不要</v>
      </c>
      <c r="K165" s="432" t="s">
        <v>408</v>
      </c>
      <c r="L165" s="432" t="s">
        <v>409</v>
      </c>
      <c r="M165" s="432" t="s">
        <v>410</v>
      </c>
      <c r="N165" s="602" t="s">
        <v>465</v>
      </c>
      <c r="O165" s="605" t="s">
        <v>91</v>
      </c>
      <c r="P165" s="607" t="s">
        <v>18</v>
      </c>
      <c r="Q165" s="609" t="s">
        <v>19</v>
      </c>
      <c r="R165" s="602" t="s">
        <v>543</v>
      </c>
      <c r="S165" s="603" t="s">
        <v>544</v>
      </c>
      <c r="T165" s="598" t="s">
        <v>285</v>
      </c>
      <c r="U165" s="600" t="s">
        <v>399</v>
      </c>
      <c r="V165" s="602" t="s">
        <v>545</v>
      </c>
      <c r="W165" s="227" t="s">
        <v>401</v>
      </c>
      <c r="X165" s="227" t="s">
        <v>400</v>
      </c>
      <c r="Y165" s="432" t="s">
        <v>413</v>
      </c>
      <c r="Z165" s="603" t="s">
        <v>433</v>
      </c>
      <c r="AA165" s="593" t="s">
        <v>403</v>
      </c>
      <c r="AB165" s="594"/>
      <c r="AC165" s="354" t="s">
        <v>549</v>
      </c>
    </row>
    <row r="166" spans="2:29" ht="60.5" customHeight="1" thickBot="1" x14ac:dyDescent="0.25">
      <c r="B166" s="427"/>
      <c r="C166" s="434"/>
      <c r="D166" s="434"/>
      <c r="E166" s="433"/>
      <c r="F166" s="611"/>
      <c r="G166" s="434"/>
      <c r="H166" s="434"/>
      <c r="I166" s="611"/>
      <c r="J166" s="433"/>
      <c r="K166" s="433"/>
      <c r="L166" s="433"/>
      <c r="M166" s="433"/>
      <c r="N166" s="592"/>
      <c r="O166" s="606"/>
      <c r="P166" s="608"/>
      <c r="Q166" s="434"/>
      <c r="R166" s="592"/>
      <c r="S166" s="604"/>
      <c r="T166" s="599"/>
      <c r="U166" s="601"/>
      <c r="V166" s="592"/>
      <c r="W166" s="592" t="s">
        <v>548</v>
      </c>
      <c r="X166" s="592"/>
      <c r="Y166" s="433"/>
      <c r="Z166" s="604"/>
      <c r="AA166" s="595" t="s">
        <v>145</v>
      </c>
      <c r="AB166" s="596"/>
      <c r="AC166" s="597"/>
    </row>
    <row r="168" spans="2:29" x14ac:dyDescent="0.2">
      <c r="R168" s="590" t="s">
        <v>506</v>
      </c>
      <c r="S168" s="590"/>
      <c r="T168" s="591">
        <f>MIN(T5:T84)</f>
        <v>0</v>
      </c>
      <c r="U168" s="591"/>
      <c r="W168" s="295" t="s">
        <v>504</v>
      </c>
      <c r="X168" s="298">
        <f>MIN(W5:X84)</f>
        <v>0</v>
      </c>
      <c r="AA168" s="590" t="s">
        <v>502</v>
      </c>
      <c r="AB168" s="590"/>
      <c r="AC168" s="299">
        <f>MIN(AC5:AC84)</f>
        <v>0</v>
      </c>
    </row>
    <row r="169" spans="2:29" ht="13" customHeight="1" x14ac:dyDescent="0.2">
      <c r="R169" s="590" t="s">
        <v>507</v>
      </c>
      <c r="S169" s="590"/>
      <c r="T169" s="591">
        <f>MAX(T5:T84)</f>
        <v>0</v>
      </c>
      <c r="U169" s="591"/>
      <c r="W169" s="30" t="s">
        <v>505</v>
      </c>
      <c r="X169" s="298">
        <f>MAX(W5:X84)</f>
        <v>0</v>
      </c>
      <c r="AA169" s="590" t="s">
        <v>503</v>
      </c>
      <c r="AB169" s="590"/>
      <c r="AC169" s="299">
        <f>MAX(AC5:AC84)</f>
        <v>0</v>
      </c>
    </row>
  </sheetData>
  <sheetProtection algorithmName="SHA-512" hashValue="kby80SG7Ot+QM73QzuMiROVNI3ngXeqX/bm43MTXK91GO6C2P8fEMnj0f9kcl0wDNvhO9m+4wiBxUydMwpkfAA==" saltValue="QoPYlbjt8w0zIZXUu8tH2Q==" spinCount="100000" sheet="1" formatCells="0" formatRows="0"/>
  <mergeCells count="1060">
    <mergeCell ref="Z101:Z104"/>
    <mergeCell ref="T97:T100"/>
    <mergeCell ref="U97:U100"/>
    <mergeCell ref="V97:V100"/>
    <mergeCell ref="W97:W100"/>
    <mergeCell ref="X97:X100"/>
    <mergeCell ref="Y97:Y100"/>
    <mergeCell ref="Z97:Z100"/>
    <mergeCell ref="I89:I92"/>
    <mergeCell ref="J89:J92"/>
    <mergeCell ref="K89:K92"/>
    <mergeCell ref="L89:L92"/>
    <mergeCell ref="M89:M92"/>
    <mergeCell ref="N89:N92"/>
    <mergeCell ref="O89:O92"/>
    <mergeCell ref="P89:P92"/>
    <mergeCell ref="Q89:Q92"/>
    <mergeCell ref="Q101:Q104"/>
    <mergeCell ref="R101:R104"/>
    <mergeCell ref="I101:I104"/>
    <mergeCell ref="J101:J104"/>
    <mergeCell ref="I93:I96"/>
    <mergeCell ref="J93:J96"/>
    <mergeCell ref="K93:K96"/>
    <mergeCell ref="L93:L96"/>
    <mergeCell ref="M93:M96"/>
    <mergeCell ref="N93:N96"/>
    <mergeCell ref="O93:O96"/>
    <mergeCell ref="P93:P96"/>
    <mergeCell ref="Q93:Q96"/>
    <mergeCell ref="Q97:Q100"/>
    <mergeCell ref="R97:R100"/>
    <mergeCell ref="B89:B92"/>
    <mergeCell ref="C89:C92"/>
    <mergeCell ref="D89:D92"/>
    <mergeCell ref="E89:E92"/>
    <mergeCell ref="F89:F92"/>
    <mergeCell ref="G89:G92"/>
    <mergeCell ref="H89:H92"/>
    <mergeCell ref="S97:S100"/>
    <mergeCell ref="S101:S104"/>
    <mergeCell ref="T101:T104"/>
    <mergeCell ref="U101:U104"/>
    <mergeCell ref="V101:V104"/>
    <mergeCell ref="W101:W104"/>
    <mergeCell ref="X101:X104"/>
    <mergeCell ref="Y101:Y104"/>
    <mergeCell ref="B101:B104"/>
    <mergeCell ref="C101:C104"/>
    <mergeCell ref="D101:D104"/>
    <mergeCell ref="E101:E104"/>
    <mergeCell ref="F101:F104"/>
    <mergeCell ref="G101:G104"/>
    <mergeCell ref="H101:H104"/>
    <mergeCell ref="B93:B96"/>
    <mergeCell ref="C93:C96"/>
    <mergeCell ref="D93:D96"/>
    <mergeCell ref="E93:E96"/>
    <mergeCell ref="F93:F96"/>
    <mergeCell ref="G93:G96"/>
    <mergeCell ref="H93:H96"/>
    <mergeCell ref="K101:K104"/>
    <mergeCell ref="L101:L104"/>
    <mergeCell ref="M101:M104"/>
    <mergeCell ref="N101:N104"/>
    <mergeCell ref="O101:O104"/>
    <mergeCell ref="P101:P104"/>
    <mergeCell ref="B97:B100"/>
    <mergeCell ref="C97:C100"/>
    <mergeCell ref="D97:D100"/>
    <mergeCell ref="E97:E100"/>
    <mergeCell ref="F97:F100"/>
    <mergeCell ref="G97:G100"/>
    <mergeCell ref="H97:H100"/>
    <mergeCell ref="I97:I100"/>
    <mergeCell ref="J97:J100"/>
    <mergeCell ref="K97:K100"/>
    <mergeCell ref="L97:L100"/>
    <mergeCell ref="M97:M100"/>
    <mergeCell ref="N97:N100"/>
    <mergeCell ref="O97:O100"/>
    <mergeCell ref="P97:P100"/>
    <mergeCell ref="S85:S88"/>
    <mergeCell ref="S89:S92"/>
    <mergeCell ref="T89:T92"/>
    <mergeCell ref="U89:U92"/>
    <mergeCell ref="V89:V92"/>
    <mergeCell ref="W89:W92"/>
    <mergeCell ref="X89:X92"/>
    <mergeCell ref="Y89:Y92"/>
    <mergeCell ref="Z89:Z92"/>
    <mergeCell ref="T85:T88"/>
    <mergeCell ref="U85:U88"/>
    <mergeCell ref="V85:V88"/>
    <mergeCell ref="W85:W88"/>
    <mergeCell ref="X85:X88"/>
    <mergeCell ref="Y85:Y88"/>
    <mergeCell ref="Z85:Z88"/>
    <mergeCell ref="R93:R96"/>
    <mergeCell ref="S93:S96"/>
    <mergeCell ref="T93:T96"/>
    <mergeCell ref="U93:U96"/>
    <mergeCell ref="V93:V96"/>
    <mergeCell ref="W93:W96"/>
    <mergeCell ref="X93:X96"/>
    <mergeCell ref="Y93:Y96"/>
    <mergeCell ref="Z93:Z96"/>
    <mergeCell ref="R89:R92"/>
    <mergeCell ref="B85:B88"/>
    <mergeCell ref="C85:C88"/>
    <mergeCell ref="D85:D88"/>
    <mergeCell ref="E85:E88"/>
    <mergeCell ref="F85:F88"/>
    <mergeCell ref="G85:G88"/>
    <mergeCell ref="H85:H88"/>
    <mergeCell ref="I85:I88"/>
    <mergeCell ref="J85:J88"/>
    <mergeCell ref="K85:K88"/>
    <mergeCell ref="L85:L88"/>
    <mergeCell ref="M85:M88"/>
    <mergeCell ref="N85:N88"/>
    <mergeCell ref="O85:O88"/>
    <mergeCell ref="P85:P88"/>
    <mergeCell ref="Q85:Q88"/>
    <mergeCell ref="R85:R88"/>
    <mergeCell ref="AB2:AC2"/>
    <mergeCell ref="Z81:Z84"/>
    <mergeCell ref="R81:R84"/>
    <mergeCell ref="S81:S84"/>
    <mergeCell ref="T81:T84"/>
    <mergeCell ref="U81:U84"/>
    <mergeCell ref="V81:V84"/>
    <mergeCell ref="G81:G84"/>
    <mergeCell ref="H81:H84"/>
    <mergeCell ref="I81:I84"/>
    <mergeCell ref="J81:J84"/>
    <mergeCell ref="K81:K84"/>
    <mergeCell ref="W81:W84"/>
    <mergeCell ref="X81:X84"/>
    <mergeCell ref="Y81:Y84"/>
    <mergeCell ref="O81:O84"/>
    <mergeCell ref="Z77:Z80"/>
    <mergeCell ref="R77:R80"/>
    <mergeCell ref="S77:S80"/>
    <mergeCell ref="T77:T80"/>
    <mergeCell ref="U77:U80"/>
    <mergeCell ref="V77:V80"/>
    <mergeCell ref="L77:L80"/>
    <mergeCell ref="M77:M80"/>
    <mergeCell ref="N77:N80"/>
    <mergeCell ref="P77:P80"/>
    <mergeCell ref="Q77:Q80"/>
    <mergeCell ref="K73:K76"/>
    <mergeCell ref="L73:L76"/>
    <mergeCell ref="M73:M76"/>
    <mergeCell ref="N73:N76"/>
    <mergeCell ref="Y69:Y72"/>
    <mergeCell ref="B81:B84"/>
    <mergeCell ref="C81:C84"/>
    <mergeCell ref="D81:D84"/>
    <mergeCell ref="E81:E84"/>
    <mergeCell ref="F81:F84"/>
    <mergeCell ref="W77:W80"/>
    <mergeCell ref="X77:X80"/>
    <mergeCell ref="Y77:Y80"/>
    <mergeCell ref="O77:O80"/>
    <mergeCell ref="G77:G80"/>
    <mergeCell ref="H77:H80"/>
    <mergeCell ref="I77:I80"/>
    <mergeCell ref="J77:J80"/>
    <mergeCell ref="K77:K80"/>
    <mergeCell ref="B77:B80"/>
    <mergeCell ref="C77:C80"/>
    <mergeCell ref="D77:D80"/>
    <mergeCell ref="E77:E80"/>
    <mergeCell ref="F77:F80"/>
    <mergeCell ref="L81:L84"/>
    <mergeCell ref="M81:M84"/>
    <mergeCell ref="N81:N84"/>
    <mergeCell ref="P81:P84"/>
    <mergeCell ref="Q81:Q84"/>
    <mergeCell ref="O69:O72"/>
    <mergeCell ref="Z73:Z76"/>
    <mergeCell ref="R73:R76"/>
    <mergeCell ref="S73:S76"/>
    <mergeCell ref="T73:T76"/>
    <mergeCell ref="U73:U76"/>
    <mergeCell ref="V73:V76"/>
    <mergeCell ref="B73:B76"/>
    <mergeCell ref="C73:C76"/>
    <mergeCell ref="D73:D76"/>
    <mergeCell ref="E73:E76"/>
    <mergeCell ref="F73:F76"/>
    <mergeCell ref="G73:G76"/>
    <mergeCell ref="H73:H76"/>
    <mergeCell ref="I73:I76"/>
    <mergeCell ref="J73:J76"/>
    <mergeCell ref="W73:W76"/>
    <mergeCell ref="X73:X76"/>
    <mergeCell ref="Y73:Y76"/>
    <mergeCell ref="O73:O76"/>
    <mergeCell ref="G69:G72"/>
    <mergeCell ref="H69:H72"/>
    <mergeCell ref="I69:I72"/>
    <mergeCell ref="J69:J72"/>
    <mergeCell ref="B69:B72"/>
    <mergeCell ref="C69:C72"/>
    <mergeCell ref="D69:D72"/>
    <mergeCell ref="E69:E72"/>
    <mergeCell ref="F69:F72"/>
    <mergeCell ref="P73:P76"/>
    <mergeCell ref="Q73:Q76"/>
    <mergeCell ref="G65:G68"/>
    <mergeCell ref="H65:H68"/>
    <mergeCell ref="I65:I68"/>
    <mergeCell ref="J65:J68"/>
    <mergeCell ref="K69:K72"/>
    <mergeCell ref="Z69:Z72"/>
    <mergeCell ref="R69:R72"/>
    <mergeCell ref="S69:S72"/>
    <mergeCell ref="T69:T72"/>
    <mergeCell ref="U69:U72"/>
    <mergeCell ref="V69:V72"/>
    <mergeCell ref="L65:L68"/>
    <mergeCell ref="M65:M68"/>
    <mergeCell ref="N65:N68"/>
    <mergeCell ref="P65:P68"/>
    <mergeCell ref="Q65:Q68"/>
    <mergeCell ref="Q69:Q72"/>
    <mergeCell ref="W69:W72"/>
    <mergeCell ref="X69:X72"/>
    <mergeCell ref="L69:L72"/>
    <mergeCell ref="M69:M72"/>
    <mergeCell ref="N69:N72"/>
    <mergeCell ref="P69:P72"/>
    <mergeCell ref="O65:O68"/>
    <mergeCell ref="Z65:Z68"/>
    <mergeCell ref="R65:R68"/>
    <mergeCell ref="S65:S68"/>
    <mergeCell ref="T65:T68"/>
    <mergeCell ref="U65:U68"/>
    <mergeCell ref="V65:V68"/>
    <mergeCell ref="W65:W68"/>
    <mergeCell ref="X65:X68"/>
    <mergeCell ref="Y65:Y68"/>
    <mergeCell ref="Q61:Q64"/>
    <mergeCell ref="W61:W64"/>
    <mergeCell ref="X61:X64"/>
    <mergeCell ref="Y61:Y64"/>
    <mergeCell ref="K65:K68"/>
    <mergeCell ref="B65:B68"/>
    <mergeCell ref="C65:C68"/>
    <mergeCell ref="D65:D68"/>
    <mergeCell ref="E65:E68"/>
    <mergeCell ref="F65:F68"/>
    <mergeCell ref="M57:M60"/>
    <mergeCell ref="N57:N60"/>
    <mergeCell ref="P57:P60"/>
    <mergeCell ref="Q57:Q60"/>
    <mergeCell ref="K57:K60"/>
    <mergeCell ref="L61:L64"/>
    <mergeCell ref="M61:M64"/>
    <mergeCell ref="N61:N64"/>
    <mergeCell ref="P61:P64"/>
    <mergeCell ref="O61:O64"/>
    <mergeCell ref="O57:O60"/>
    <mergeCell ref="B61:B64"/>
    <mergeCell ref="C61:C64"/>
    <mergeCell ref="D61:D64"/>
    <mergeCell ref="E61:E64"/>
    <mergeCell ref="F61:F64"/>
    <mergeCell ref="G57:G60"/>
    <mergeCell ref="H57:H60"/>
    <mergeCell ref="I57:I60"/>
    <mergeCell ref="J57:J60"/>
    <mergeCell ref="B57:B60"/>
    <mergeCell ref="Z61:Z64"/>
    <mergeCell ref="R61:R64"/>
    <mergeCell ref="S61:S64"/>
    <mergeCell ref="T61:T64"/>
    <mergeCell ref="U61:U64"/>
    <mergeCell ref="V61:V64"/>
    <mergeCell ref="Z57:Z60"/>
    <mergeCell ref="R57:R60"/>
    <mergeCell ref="S57:S60"/>
    <mergeCell ref="T57:T60"/>
    <mergeCell ref="U57:U60"/>
    <mergeCell ref="V57:V60"/>
    <mergeCell ref="W57:W60"/>
    <mergeCell ref="X57:X60"/>
    <mergeCell ref="Y57:Y60"/>
    <mergeCell ref="W53:W56"/>
    <mergeCell ref="X53:X56"/>
    <mergeCell ref="Y53:Y56"/>
    <mergeCell ref="Z53:Z56"/>
    <mergeCell ref="R53:R56"/>
    <mergeCell ref="S53:S56"/>
    <mergeCell ref="T53:T56"/>
    <mergeCell ref="U53:U56"/>
    <mergeCell ref="V53:V56"/>
    <mergeCell ref="L49:L52"/>
    <mergeCell ref="C57:C60"/>
    <mergeCell ref="D57:D60"/>
    <mergeCell ref="E57:E60"/>
    <mergeCell ref="F57:F60"/>
    <mergeCell ref="G61:G64"/>
    <mergeCell ref="H61:H64"/>
    <mergeCell ref="I61:I64"/>
    <mergeCell ref="J61:J64"/>
    <mergeCell ref="K61:K64"/>
    <mergeCell ref="L57:L60"/>
    <mergeCell ref="M49:M52"/>
    <mergeCell ref="N49:N52"/>
    <mergeCell ref="P49:P52"/>
    <mergeCell ref="Q49:Q52"/>
    <mergeCell ref="K49:K52"/>
    <mergeCell ref="L53:L56"/>
    <mergeCell ref="M53:M56"/>
    <mergeCell ref="N53:N56"/>
    <mergeCell ref="P53:P56"/>
    <mergeCell ref="O53:O56"/>
    <mergeCell ref="O49:O52"/>
    <mergeCell ref="Q53:Q56"/>
    <mergeCell ref="Q45:Q48"/>
    <mergeCell ref="Z49:Z52"/>
    <mergeCell ref="R49:R52"/>
    <mergeCell ref="S49:S52"/>
    <mergeCell ref="T49:T52"/>
    <mergeCell ref="U49:U52"/>
    <mergeCell ref="V49:V52"/>
    <mergeCell ref="W49:W52"/>
    <mergeCell ref="X49:X52"/>
    <mergeCell ref="Y49:Y52"/>
    <mergeCell ref="W45:W48"/>
    <mergeCell ref="X45:X48"/>
    <mergeCell ref="Y45:Y48"/>
    <mergeCell ref="B53:B56"/>
    <mergeCell ref="C53:C56"/>
    <mergeCell ref="D53:D56"/>
    <mergeCell ref="E53:E56"/>
    <mergeCell ref="F53:F56"/>
    <mergeCell ref="G49:G52"/>
    <mergeCell ref="H49:H52"/>
    <mergeCell ref="I49:I52"/>
    <mergeCell ref="J49:J52"/>
    <mergeCell ref="B49:B52"/>
    <mergeCell ref="C49:C52"/>
    <mergeCell ref="D49:D52"/>
    <mergeCell ref="E49:E52"/>
    <mergeCell ref="F49:F52"/>
    <mergeCell ref="G53:G56"/>
    <mergeCell ref="H53:H56"/>
    <mergeCell ref="I53:I56"/>
    <mergeCell ref="J53:J56"/>
    <mergeCell ref="K53:K56"/>
    <mergeCell ref="E37:E40"/>
    <mergeCell ref="F37:F40"/>
    <mergeCell ref="E33:E36"/>
    <mergeCell ref="F33:F36"/>
    <mergeCell ref="S45:S48"/>
    <mergeCell ref="T45:T48"/>
    <mergeCell ref="U45:U48"/>
    <mergeCell ref="V45:V48"/>
    <mergeCell ref="Z41:Z44"/>
    <mergeCell ref="R41:R44"/>
    <mergeCell ref="S41:S44"/>
    <mergeCell ref="T41:T44"/>
    <mergeCell ref="U41:U44"/>
    <mergeCell ref="V41:V44"/>
    <mergeCell ref="W41:W44"/>
    <mergeCell ref="X41:X44"/>
    <mergeCell ref="Y41:Y44"/>
    <mergeCell ref="K45:K48"/>
    <mergeCell ref="L41:L44"/>
    <mergeCell ref="Z45:Z48"/>
    <mergeCell ref="R45:R48"/>
    <mergeCell ref="M41:M44"/>
    <mergeCell ref="N41:N44"/>
    <mergeCell ref="P41:P44"/>
    <mergeCell ref="Q41:Q44"/>
    <mergeCell ref="K41:K44"/>
    <mergeCell ref="L45:L48"/>
    <mergeCell ref="M45:M48"/>
    <mergeCell ref="N45:N48"/>
    <mergeCell ref="P45:P48"/>
    <mergeCell ref="O45:O48"/>
    <mergeCell ref="O41:O44"/>
    <mergeCell ref="P37:P40"/>
    <mergeCell ref="O33:O36"/>
    <mergeCell ref="O37:O40"/>
    <mergeCell ref="Q37:Q40"/>
    <mergeCell ref="K37:K40"/>
    <mergeCell ref="H33:H36"/>
    <mergeCell ref="I33:I36"/>
    <mergeCell ref="J33:J36"/>
    <mergeCell ref="B33:B36"/>
    <mergeCell ref="C33:C36"/>
    <mergeCell ref="D33:D36"/>
    <mergeCell ref="B45:B48"/>
    <mergeCell ref="C45:C48"/>
    <mergeCell ref="D45:D48"/>
    <mergeCell ref="E45:E48"/>
    <mergeCell ref="F45:F48"/>
    <mergeCell ref="G41:G44"/>
    <mergeCell ref="H41:H44"/>
    <mergeCell ref="I41:I44"/>
    <mergeCell ref="J41:J44"/>
    <mergeCell ref="B41:B44"/>
    <mergeCell ref="C41:C44"/>
    <mergeCell ref="D41:D44"/>
    <mergeCell ref="E41:E44"/>
    <mergeCell ref="F41:F44"/>
    <mergeCell ref="G45:G48"/>
    <mergeCell ref="H45:H48"/>
    <mergeCell ref="I45:I48"/>
    <mergeCell ref="J45:J48"/>
    <mergeCell ref="B37:B40"/>
    <mergeCell ref="C37:C40"/>
    <mergeCell ref="D37:D40"/>
    <mergeCell ref="H37:H40"/>
    <mergeCell ref="I37:I40"/>
    <mergeCell ref="J37:J40"/>
    <mergeCell ref="G37:G40"/>
    <mergeCell ref="G33:G36"/>
    <mergeCell ref="Z37:Z40"/>
    <mergeCell ref="R37:R40"/>
    <mergeCell ref="S37:S40"/>
    <mergeCell ref="T37:T40"/>
    <mergeCell ref="U37:U40"/>
    <mergeCell ref="V37:V40"/>
    <mergeCell ref="W37:W40"/>
    <mergeCell ref="X37:X40"/>
    <mergeCell ref="Y37:Y40"/>
    <mergeCell ref="Z33:Z36"/>
    <mergeCell ref="R33:R36"/>
    <mergeCell ref="S33:S36"/>
    <mergeCell ref="T33:T36"/>
    <mergeCell ref="U33:U36"/>
    <mergeCell ref="V33:V36"/>
    <mergeCell ref="W33:W36"/>
    <mergeCell ref="X33:X36"/>
    <mergeCell ref="Y33:Y36"/>
    <mergeCell ref="L33:L36"/>
    <mergeCell ref="M33:M36"/>
    <mergeCell ref="N33:N36"/>
    <mergeCell ref="P33:P36"/>
    <mergeCell ref="Q33:Q36"/>
    <mergeCell ref="K33:K36"/>
    <mergeCell ref="L37:L40"/>
    <mergeCell ref="M37:M40"/>
    <mergeCell ref="N37:N40"/>
    <mergeCell ref="M29:M32"/>
    <mergeCell ref="N29:N32"/>
    <mergeCell ref="P29:P32"/>
    <mergeCell ref="O29:O32"/>
    <mergeCell ref="O25:O28"/>
    <mergeCell ref="Z29:Z32"/>
    <mergeCell ref="R29:R32"/>
    <mergeCell ref="S29:S32"/>
    <mergeCell ref="T29:T32"/>
    <mergeCell ref="U29:U32"/>
    <mergeCell ref="V29:V32"/>
    <mergeCell ref="W29:W32"/>
    <mergeCell ref="X29:X32"/>
    <mergeCell ref="Y29:Y32"/>
    <mergeCell ref="Q29:Q32"/>
    <mergeCell ref="N25:N28"/>
    <mergeCell ref="Q25:Q28"/>
    <mergeCell ref="B29:B32"/>
    <mergeCell ref="C29:C32"/>
    <mergeCell ref="D29:D32"/>
    <mergeCell ref="E29:E32"/>
    <mergeCell ref="F29:F32"/>
    <mergeCell ref="G25:G28"/>
    <mergeCell ref="H25:H28"/>
    <mergeCell ref="I25:I28"/>
    <mergeCell ref="J25:J28"/>
    <mergeCell ref="B25:B28"/>
    <mergeCell ref="C25:C28"/>
    <mergeCell ref="D25:D28"/>
    <mergeCell ref="E25:E28"/>
    <mergeCell ref="F25:F28"/>
    <mergeCell ref="G29:G32"/>
    <mergeCell ref="H29:H32"/>
    <mergeCell ref="I29:I32"/>
    <mergeCell ref="J29:J32"/>
    <mergeCell ref="L21:L24"/>
    <mergeCell ref="M21:M24"/>
    <mergeCell ref="N21:N24"/>
    <mergeCell ref="P21:P24"/>
    <mergeCell ref="O17:O20"/>
    <mergeCell ref="O21:O24"/>
    <mergeCell ref="Q21:Q24"/>
    <mergeCell ref="K29:K32"/>
    <mergeCell ref="P25:P28"/>
    <mergeCell ref="L29:L32"/>
    <mergeCell ref="Z21:Z24"/>
    <mergeCell ref="R21:R24"/>
    <mergeCell ref="S21:S24"/>
    <mergeCell ref="T21:T24"/>
    <mergeCell ref="U21:U24"/>
    <mergeCell ref="V21:V24"/>
    <mergeCell ref="Z25:Z28"/>
    <mergeCell ref="R25:R28"/>
    <mergeCell ref="S25:S28"/>
    <mergeCell ref="T25:T28"/>
    <mergeCell ref="U25:U28"/>
    <mergeCell ref="V25:V28"/>
    <mergeCell ref="W25:W28"/>
    <mergeCell ref="X25:X28"/>
    <mergeCell ref="Y25:Y28"/>
    <mergeCell ref="W21:W24"/>
    <mergeCell ref="X21:X24"/>
    <mergeCell ref="Y21:Y24"/>
    <mergeCell ref="K21:K24"/>
    <mergeCell ref="L25:L28"/>
    <mergeCell ref="M25:M28"/>
    <mergeCell ref="K25:K28"/>
    <mergeCell ref="E21:E24"/>
    <mergeCell ref="F21:F24"/>
    <mergeCell ref="G17:G20"/>
    <mergeCell ref="H17:H20"/>
    <mergeCell ref="I17:I20"/>
    <mergeCell ref="J17:J20"/>
    <mergeCell ref="B17:B20"/>
    <mergeCell ref="C17:C20"/>
    <mergeCell ref="D17:D20"/>
    <mergeCell ref="E17:E20"/>
    <mergeCell ref="F17:F20"/>
    <mergeCell ref="G21:G24"/>
    <mergeCell ref="H21:H24"/>
    <mergeCell ref="I21:I24"/>
    <mergeCell ref="J21:J24"/>
    <mergeCell ref="B21:B24"/>
    <mergeCell ref="C21:C24"/>
    <mergeCell ref="D21:D24"/>
    <mergeCell ref="K17:K20"/>
    <mergeCell ref="K13:K16"/>
    <mergeCell ref="L9:L12"/>
    <mergeCell ref="M9:M12"/>
    <mergeCell ref="N9:N12"/>
    <mergeCell ref="P9:P12"/>
    <mergeCell ref="Q9:Q12"/>
    <mergeCell ref="Y13:Y16"/>
    <mergeCell ref="O13:O16"/>
    <mergeCell ref="P13:P16"/>
    <mergeCell ref="Q13:Q16"/>
    <mergeCell ref="Z13:Z16"/>
    <mergeCell ref="R13:R16"/>
    <mergeCell ref="S13:S16"/>
    <mergeCell ref="T13:T16"/>
    <mergeCell ref="U13:U16"/>
    <mergeCell ref="V13:V16"/>
    <mergeCell ref="Z17:Z20"/>
    <mergeCell ref="R17:R20"/>
    <mergeCell ref="S17:S20"/>
    <mergeCell ref="T17:T20"/>
    <mergeCell ref="U17:U20"/>
    <mergeCell ref="V17:V20"/>
    <mergeCell ref="W17:W20"/>
    <mergeCell ref="X17:X20"/>
    <mergeCell ref="Y17:Y20"/>
    <mergeCell ref="W13:W16"/>
    <mergeCell ref="X13:X16"/>
    <mergeCell ref="L17:L20"/>
    <mergeCell ref="M17:M20"/>
    <mergeCell ref="N17:N20"/>
    <mergeCell ref="P17:P20"/>
    <mergeCell ref="Q17:Q20"/>
    <mergeCell ref="Z9:Z12"/>
    <mergeCell ref="R9:R12"/>
    <mergeCell ref="S9:S12"/>
    <mergeCell ref="T9:T12"/>
    <mergeCell ref="U9:U12"/>
    <mergeCell ref="V9:V12"/>
    <mergeCell ref="W9:W12"/>
    <mergeCell ref="X9:X12"/>
    <mergeCell ref="Y9:Y12"/>
    <mergeCell ref="B13:B16"/>
    <mergeCell ref="C13:C16"/>
    <mergeCell ref="D13:D16"/>
    <mergeCell ref="E13:E16"/>
    <mergeCell ref="F13:F16"/>
    <mergeCell ref="O9:O12"/>
    <mergeCell ref="G9:G12"/>
    <mergeCell ref="H9:H12"/>
    <mergeCell ref="I9:I12"/>
    <mergeCell ref="J9:J12"/>
    <mergeCell ref="K9:K12"/>
    <mergeCell ref="B9:B12"/>
    <mergeCell ref="C9:C12"/>
    <mergeCell ref="D9:D12"/>
    <mergeCell ref="E9:E12"/>
    <mergeCell ref="F9:F12"/>
    <mergeCell ref="L13:L16"/>
    <mergeCell ref="M13:M16"/>
    <mergeCell ref="N13:N16"/>
    <mergeCell ref="G13:G16"/>
    <mergeCell ref="H13:H16"/>
    <mergeCell ref="I13:I16"/>
    <mergeCell ref="J13:J16"/>
    <mergeCell ref="B3:B4"/>
    <mergeCell ref="C3:C4"/>
    <mergeCell ref="D3:D4"/>
    <mergeCell ref="E3:E4"/>
    <mergeCell ref="F3:F4"/>
    <mergeCell ref="AA3:AC3"/>
    <mergeCell ref="AA4:AB4"/>
    <mergeCell ref="W5:W8"/>
    <mergeCell ref="W3:X3"/>
    <mergeCell ref="X5:X8"/>
    <mergeCell ref="K3:K4"/>
    <mergeCell ref="U3:U4"/>
    <mergeCell ref="V3:V4"/>
    <mergeCell ref="L3:L4"/>
    <mergeCell ref="M3:M4"/>
    <mergeCell ref="N3:N4"/>
    <mergeCell ref="Y3:Y4"/>
    <mergeCell ref="O3:O4"/>
    <mergeCell ref="P3:P4"/>
    <mergeCell ref="O5:O8"/>
    <mergeCell ref="R3:R4"/>
    <mergeCell ref="Y5:Y8"/>
    <mergeCell ref="Z3:Z4"/>
    <mergeCell ref="Z5:Z8"/>
    <mergeCell ref="V5:V8"/>
    <mergeCell ref="R5:R8"/>
    <mergeCell ref="S5:S8"/>
    <mergeCell ref="T5:T8"/>
    <mergeCell ref="U5:U8"/>
    <mergeCell ref="B165:B166"/>
    <mergeCell ref="C165:C166"/>
    <mergeCell ref="D165:D166"/>
    <mergeCell ref="E165:E166"/>
    <mergeCell ref="F165:F166"/>
    <mergeCell ref="G165:G166"/>
    <mergeCell ref="H165:H166"/>
    <mergeCell ref="I165:I166"/>
    <mergeCell ref="J165:J166"/>
    <mergeCell ref="E2:I2"/>
    <mergeCell ref="S3:S4"/>
    <mergeCell ref="T3:T4"/>
    <mergeCell ref="B5:B8"/>
    <mergeCell ref="C5:C8"/>
    <mergeCell ref="D5:D8"/>
    <mergeCell ref="E5:E8"/>
    <mergeCell ref="F5:F8"/>
    <mergeCell ref="H5:H8"/>
    <mergeCell ref="I5:I8"/>
    <mergeCell ref="J5:J8"/>
    <mergeCell ref="Q3:Q4"/>
    <mergeCell ref="K5:K8"/>
    <mergeCell ref="L5:L8"/>
    <mergeCell ref="M5:M8"/>
    <mergeCell ref="N5:N8"/>
    <mergeCell ref="P5:P8"/>
    <mergeCell ref="Q5:Q8"/>
    <mergeCell ref="G5:G8"/>
    <mergeCell ref="G3:G4"/>
    <mergeCell ref="H3:H4"/>
    <mergeCell ref="I3:I4"/>
    <mergeCell ref="J3:J4"/>
    <mergeCell ref="R168:S168"/>
    <mergeCell ref="R169:S169"/>
    <mergeCell ref="T168:U168"/>
    <mergeCell ref="T169:U169"/>
    <mergeCell ref="AA168:AB168"/>
    <mergeCell ref="AA169:AB169"/>
    <mergeCell ref="W166:X166"/>
    <mergeCell ref="AA165:AB165"/>
    <mergeCell ref="AA166:AC166"/>
    <mergeCell ref="T165:T166"/>
    <mergeCell ref="U165:U166"/>
    <mergeCell ref="Y165:Y166"/>
    <mergeCell ref="V165:V166"/>
    <mergeCell ref="Z165:Z166"/>
    <mergeCell ref="K165:K166"/>
    <mergeCell ref="L165:L166"/>
    <mergeCell ref="M165:M166"/>
    <mergeCell ref="N165:N166"/>
    <mergeCell ref="O165:O166"/>
    <mergeCell ref="P165:P166"/>
    <mergeCell ref="Q165:Q166"/>
    <mergeCell ref="R165:R166"/>
    <mergeCell ref="S165:S166"/>
    <mergeCell ref="U105:U108"/>
    <mergeCell ref="V105:V108"/>
    <mergeCell ref="W105:W108"/>
    <mergeCell ref="X105:X108"/>
    <mergeCell ref="Y105:Y108"/>
    <mergeCell ref="Z105:Z108"/>
    <mergeCell ref="B109:B112"/>
    <mergeCell ref="C109:C112"/>
    <mergeCell ref="D109:D112"/>
    <mergeCell ref="E109:E112"/>
    <mergeCell ref="F109:F112"/>
    <mergeCell ref="G109:G112"/>
    <mergeCell ref="H109:H112"/>
    <mergeCell ref="I109:I112"/>
    <mergeCell ref="J109:J112"/>
    <mergeCell ref="K109:K112"/>
    <mergeCell ref="L109:L112"/>
    <mergeCell ref="M109:M112"/>
    <mergeCell ref="N109:N112"/>
    <mergeCell ref="O109:O112"/>
    <mergeCell ref="P109:P112"/>
    <mergeCell ref="Q109:Q112"/>
    <mergeCell ref="R109:R112"/>
    <mergeCell ref="K105:K108"/>
    <mergeCell ref="L105:L108"/>
    <mergeCell ref="M105:M108"/>
    <mergeCell ref="N105:N108"/>
    <mergeCell ref="O105:O108"/>
    <mergeCell ref="P105:P108"/>
    <mergeCell ref="Q105:Q108"/>
    <mergeCell ref="R105:R108"/>
    <mergeCell ref="S105:S108"/>
    <mergeCell ref="B113:B116"/>
    <mergeCell ref="C113:C116"/>
    <mergeCell ref="D113:D116"/>
    <mergeCell ref="E113:E116"/>
    <mergeCell ref="F113:F116"/>
    <mergeCell ref="G113:G116"/>
    <mergeCell ref="H113:H116"/>
    <mergeCell ref="I113:I116"/>
    <mergeCell ref="J113:J116"/>
    <mergeCell ref="K113:K116"/>
    <mergeCell ref="L113:L116"/>
    <mergeCell ref="M113:M116"/>
    <mergeCell ref="N113:N116"/>
    <mergeCell ref="O113:O116"/>
    <mergeCell ref="P113:P116"/>
    <mergeCell ref="Q113:Q116"/>
    <mergeCell ref="T105:T108"/>
    <mergeCell ref="B105:B108"/>
    <mergeCell ref="C105:C108"/>
    <mergeCell ref="D105:D108"/>
    <mergeCell ref="E105:E108"/>
    <mergeCell ref="F105:F108"/>
    <mergeCell ref="G105:G108"/>
    <mergeCell ref="H105:H108"/>
    <mergeCell ref="I105:I108"/>
    <mergeCell ref="J105:J108"/>
    <mergeCell ref="R113:R116"/>
    <mergeCell ref="S113:S116"/>
    <mergeCell ref="T113:T116"/>
    <mergeCell ref="O121:O124"/>
    <mergeCell ref="P121:P124"/>
    <mergeCell ref="Q121:Q124"/>
    <mergeCell ref="R121:R124"/>
    <mergeCell ref="U113:U116"/>
    <mergeCell ref="V113:V116"/>
    <mergeCell ref="W113:W116"/>
    <mergeCell ref="X113:X116"/>
    <mergeCell ref="Y113:Y116"/>
    <mergeCell ref="Z113:Z116"/>
    <mergeCell ref="S109:S112"/>
    <mergeCell ref="T109:T112"/>
    <mergeCell ref="U109:U112"/>
    <mergeCell ref="V109:V112"/>
    <mergeCell ref="W109:W112"/>
    <mergeCell ref="X109:X112"/>
    <mergeCell ref="Y109:Y112"/>
    <mergeCell ref="Z109:Z112"/>
    <mergeCell ref="U117:U120"/>
    <mergeCell ref="V117:V120"/>
    <mergeCell ref="W117:W120"/>
    <mergeCell ref="X117:X120"/>
    <mergeCell ref="Y117:Y120"/>
    <mergeCell ref="Z117:Z120"/>
    <mergeCell ref="T117:T120"/>
    <mergeCell ref="B125:B128"/>
    <mergeCell ref="C125:C128"/>
    <mergeCell ref="D125:D128"/>
    <mergeCell ref="E125:E128"/>
    <mergeCell ref="F125:F128"/>
    <mergeCell ref="G125:G128"/>
    <mergeCell ref="H125:H128"/>
    <mergeCell ref="I125:I128"/>
    <mergeCell ref="J125:J128"/>
    <mergeCell ref="K125:K128"/>
    <mergeCell ref="L125:L128"/>
    <mergeCell ref="M125:M128"/>
    <mergeCell ref="N125:N128"/>
    <mergeCell ref="O125:O128"/>
    <mergeCell ref="P125:P128"/>
    <mergeCell ref="Q125:Q128"/>
    <mergeCell ref="B117:B120"/>
    <mergeCell ref="C117:C120"/>
    <mergeCell ref="D117:D120"/>
    <mergeCell ref="E117:E120"/>
    <mergeCell ref="F117:F120"/>
    <mergeCell ref="G117:G120"/>
    <mergeCell ref="H117:H120"/>
    <mergeCell ref="B121:B124"/>
    <mergeCell ref="C121:C124"/>
    <mergeCell ref="D121:D124"/>
    <mergeCell ref="E121:E124"/>
    <mergeCell ref="F121:F124"/>
    <mergeCell ref="G121:G124"/>
    <mergeCell ref="H121:H124"/>
    <mergeCell ref="I121:I124"/>
    <mergeCell ref="J121:J124"/>
    <mergeCell ref="I117:I120"/>
    <mergeCell ref="J117:J120"/>
    <mergeCell ref="R125:R128"/>
    <mergeCell ref="S125:S128"/>
    <mergeCell ref="T125:T128"/>
    <mergeCell ref="U125:U128"/>
    <mergeCell ref="V125:V128"/>
    <mergeCell ref="W125:W128"/>
    <mergeCell ref="X125:X128"/>
    <mergeCell ref="Y125:Y128"/>
    <mergeCell ref="Z125:Z128"/>
    <mergeCell ref="S121:S124"/>
    <mergeCell ref="T121:T124"/>
    <mergeCell ref="U121:U124"/>
    <mergeCell ref="V121:V124"/>
    <mergeCell ref="W121:W124"/>
    <mergeCell ref="X121:X124"/>
    <mergeCell ref="Y121:Y124"/>
    <mergeCell ref="Z121:Z124"/>
    <mergeCell ref="K117:K120"/>
    <mergeCell ref="L117:L120"/>
    <mergeCell ref="M117:M120"/>
    <mergeCell ref="N117:N120"/>
    <mergeCell ref="O117:O120"/>
    <mergeCell ref="P117:P120"/>
    <mergeCell ref="Q117:Q120"/>
    <mergeCell ref="R117:R120"/>
    <mergeCell ref="S117:S120"/>
    <mergeCell ref="K121:K124"/>
    <mergeCell ref="L121:L124"/>
    <mergeCell ref="M121:M124"/>
    <mergeCell ref="N121:N124"/>
    <mergeCell ref="U129:U132"/>
    <mergeCell ref="V129:V132"/>
    <mergeCell ref="W129:W132"/>
    <mergeCell ref="X129:X132"/>
    <mergeCell ref="Y129:Y132"/>
    <mergeCell ref="Z129:Z132"/>
    <mergeCell ref="B133:B136"/>
    <mergeCell ref="C133:C136"/>
    <mergeCell ref="D133:D136"/>
    <mergeCell ref="E133:E136"/>
    <mergeCell ref="F133:F136"/>
    <mergeCell ref="G133:G136"/>
    <mergeCell ref="H133:H136"/>
    <mergeCell ref="I133:I136"/>
    <mergeCell ref="J133:J136"/>
    <mergeCell ref="K133:K136"/>
    <mergeCell ref="L133:L136"/>
    <mergeCell ref="M133:M136"/>
    <mergeCell ref="N133:N136"/>
    <mergeCell ref="O133:O136"/>
    <mergeCell ref="P133:P136"/>
    <mergeCell ref="Q133:Q136"/>
    <mergeCell ref="R133:R136"/>
    <mergeCell ref="K129:K132"/>
    <mergeCell ref="L129:L132"/>
    <mergeCell ref="M129:M132"/>
    <mergeCell ref="N129:N132"/>
    <mergeCell ref="O129:O132"/>
    <mergeCell ref="P129:P132"/>
    <mergeCell ref="Q129:Q132"/>
    <mergeCell ref="R129:R132"/>
    <mergeCell ref="S129:S132"/>
    <mergeCell ref="B137:B140"/>
    <mergeCell ref="C137:C140"/>
    <mergeCell ref="D137:D140"/>
    <mergeCell ref="E137:E140"/>
    <mergeCell ref="F137:F140"/>
    <mergeCell ref="G137:G140"/>
    <mergeCell ref="H137:H140"/>
    <mergeCell ref="I137:I140"/>
    <mergeCell ref="J137:J140"/>
    <mergeCell ref="K137:K140"/>
    <mergeCell ref="L137:L140"/>
    <mergeCell ref="M137:M140"/>
    <mergeCell ref="N137:N140"/>
    <mergeCell ref="O137:O140"/>
    <mergeCell ref="P137:P140"/>
    <mergeCell ref="Q137:Q140"/>
    <mergeCell ref="T129:T132"/>
    <mergeCell ref="B129:B132"/>
    <mergeCell ref="C129:C132"/>
    <mergeCell ref="D129:D132"/>
    <mergeCell ref="E129:E132"/>
    <mergeCell ref="F129:F132"/>
    <mergeCell ref="G129:G132"/>
    <mergeCell ref="H129:H132"/>
    <mergeCell ref="I129:I132"/>
    <mergeCell ref="J129:J132"/>
    <mergeCell ref="R137:R140"/>
    <mergeCell ref="S137:S140"/>
    <mergeCell ref="T137:T140"/>
    <mergeCell ref="O145:O148"/>
    <mergeCell ref="P145:P148"/>
    <mergeCell ref="Q145:Q148"/>
    <mergeCell ref="R145:R148"/>
    <mergeCell ref="U137:U140"/>
    <mergeCell ref="V137:V140"/>
    <mergeCell ref="W137:W140"/>
    <mergeCell ref="X137:X140"/>
    <mergeCell ref="Y137:Y140"/>
    <mergeCell ref="Z137:Z140"/>
    <mergeCell ref="S133:S136"/>
    <mergeCell ref="T133:T136"/>
    <mergeCell ref="U133:U136"/>
    <mergeCell ref="V133:V136"/>
    <mergeCell ref="W133:W136"/>
    <mergeCell ref="X133:X136"/>
    <mergeCell ref="Y133:Y136"/>
    <mergeCell ref="Z133:Z136"/>
    <mergeCell ref="U141:U144"/>
    <mergeCell ref="V141:V144"/>
    <mergeCell ref="W141:W144"/>
    <mergeCell ref="X141:X144"/>
    <mergeCell ref="Y141:Y144"/>
    <mergeCell ref="Z141:Z144"/>
    <mergeCell ref="T141:T144"/>
    <mergeCell ref="B149:B152"/>
    <mergeCell ref="C149:C152"/>
    <mergeCell ref="D149:D152"/>
    <mergeCell ref="E149:E152"/>
    <mergeCell ref="F149:F152"/>
    <mergeCell ref="G149:G152"/>
    <mergeCell ref="H149:H152"/>
    <mergeCell ref="I149:I152"/>
    <mergeCell ref="J149:J152"/>
    <mergeCell ref="K149:K152"/>
    <mergeCell ref="L149:L152"/>
    <mergeCell ref="M149:M152"/>
    <mergeCell ref="N149:N152"/>
    <mergeCell ref="O149:O152"/>
    <mergeCell ref="P149:P152"/>
    <mergeCell ref="Q149:Q152"/>
    <mergeCell ref="B141:B144"/>
    <mergeCell ref="C141:C144"/>
    <mergeCell ref="D141:D144"/>
    <mergeCell ref="E141:E144"/>
    <mergeCell ref="F141:F144"/>
    <mergeCell ref="G141:G144"/>
    <mergeCell ref="H141:H144"/>
    <mergeCell ref="B145:B148"/>
    <mergeCell ref="C145:C148"/>
    <mergeCell ref="D145:D148"/>
    <mergeCell ref="E145:E148"/>
    <mergeCell ref="F145:F148"/>
    <mergeCell ref="G145:G148"/>
    <mergeCell ref="H145:H148"/>
    <mergeCell ref="I145:I148"/>
    <mergeCell ref="J145:J148"/>
    <mergeCell ref="I141:I144"/>
    <mergeCell ref="J141:J144"/>
    <mergeCell ref="R149:R152"/>
    <mergeCell ref="S149:S152"/>
    <mergeCell ref="T149:T152"/>
    <mergeCell ref="U149:U152"/>
    <mergeCell ref="V149:V152"/>
    <mergeCell ref="W149:W152"/>
    <mergeCell ref="X149:X152"/>
    <mergeCell ref="Y149:Y152"/>
    <mergeCell ref="Z149:Z152"/>
    <mergeCell ref="S145:S148"/>
    <mergeCell ref="T145:T148"/>
    <mergeCell ref="U145:U148"/>
    <mergeCell ref="V145:V148"/>
    <mergeCell ref="W145:W148"/>
    <mergeCell ref="X145:X148"/>
    <mergeCell ref="Y145:Y148"/>
    <mergeCell ref="Z145:Z148"/>
    <mergeCell ref="K141:K144"/>
    <mergeCell ref="L141:L144"/>
    <mergeCell ref="M141:M144"/>
    <mergeCell ref="N141:N144"/>
    <mergeCell ref="O141:O144"/>
    <mergeCell ref="P141:P144"/>
    <mergeCell ref="Q141:Q144"/>
    <mergeCell ref="R141:R144"/>
    <mergeCell ref="S141:S144"/>
    <mergeCell ref="K145:K148"/>
    <mergeCell ref="L145:L148"/>
    <mergeCell ref="M145:M148"/>
    <mergeCell ref="N145:N148"/>
    <mergeCell ref="Y153:Y156"/>
    <mergeCell ref="Z153:Z156"/>
    <mergeCell ref="B157:B160"/>
    <mergeCell ref="C157:C160"/>
    <mergeCell ref="D157:D160"/>
    <mergeCell ref="E157:E160"/>
    <mergeCell ref="F157:F160"/>
    <mergeCell ref="G157:G160"/>
    <mergeCell ref="H157:H160"/>
    <mergeCell ref="I157:I160"/>
    <mergeCell ref="J157:J160"/>
    <mergeCell ref="K157:K160"/>
    <mergeCell ref="L157:L160"/>
    <mergeCell ref="M157:M160"/>
    <mergeCell ref="N157:N160"/>
    <mergeCell ref="O157:O160"/>
    <mergeCell ref="P157:P160"/>
    <mergeCell ref="Q157:Q160"/>
    <mergeCell ref="R157:R160"/>
    <mergeCell ref="K153:K156"/>
    <mergeCell ref="L153:L156"/>
    <mergeCell ref="M153:M156"/>
    <mergeCell ref="N153:N156"/>
    <mergeCell ref="O153:O156"/>
    <mergeCell ref="P153:P156"/>
    <mergeCell ref="Q153:Q156"/>
    <mergeCell ref="R153:R156"/>
    <mergeCell ref="S153:S156"/>
    <mergeCell ref="T153:T156"/>
    <mergeCell ref="B153:B156"/>
    <mergeCell ref="C153:C156"/>
    <mergeCell ref="D153:D156"/>
    <mergeCell ref="E153:E156"/>
    <mergeCell ref="F153:F156"/>
    <mergeCell ref="G153:G156"/>
    <mergeCell ref="H153:H156"/>
    <mergeCell ref="I153:I156"/>
    <mergeCell ref="J153:J156"/>
    <mergeCell ref="R161:R164"/>
    <mergeCell ref="S161:S164"/>
    <mergeCell ref="T161:T164"/>
    <mergeCell ref="U153:U156"/>
    <mergeCell ref="V153:V156"/>
    <mergeCell ref="W153:W156"/>
    <mergeCell ref="X153:X156"/>
    <mergeCell ref="U161:U164"/>
    <mergeCell ref="V161:V164"/>
    <mergeCell ref="W161:W164"/>
    <mergeCell ref="X161:X164"/>
    <mergeCell ref="Y161:Y164"/>
    <mergeCell ref="Z161:Z164"/>
    <mergeCell ref="S157:S160"/>
    <mergeCell ref="T157:T160"/>
    <mergeCell ref="U157:U160"/>
    <mergeCell ref="V157:V160"/>
    <mergeCell ref="W157:W160"/>
    <mergeCell ref="X157:X160"/>
    <mergeCell ref="Y157:Y160"/>
    <mergeCell ref="Z157:Z160"/>
    <mergeCell ref="B161:B164"/>
    <mergeCell ref="C161:C164"/>
    <mergeCell ref="D161:D164"/>
    <mergeCell ref="E161:E164"/>
    <mergeCell ref="F161:F164"/>
    <mergeCell ref="G161:G164"/>
    <mergeCell ref="H161:H164"/>
    <mergeCell ref="I161:I164"/>
    <mergeCell ref="J161:J164"/>
    <mergeCell ref="K161:K164"/>
    <mergeCell ref="L161:L164"/>
    <mergeCell ref="M161:M164"/>
    <mergeCell ref="N161:N164"/>
    <mergeCell ref="O161:O164"/>
    <mergeCell ref="P161:P164"/>
    <mergeCell ref="Q161:Q164"/>
  </mergeCells>
  <phoneticPr fontId="1"/>
  <dataValidations count="4">
    <dataValidation type="list" allowBlank="1" showInputMessage="1" showErrorMessage="1" sqref="O5:O164" xr:uid="{E715DEB8-C330-4CDD-B98D-A972965EAA3F}">
      <formula1>"選択要,有,無"</formula1>
    </dataValidation>
    <dataValidation type="list" allowBlank="1" showInputMessage="1" showErrorMessage="1" sqref="N73:O80" xr:uid="{E2EC81CB-0CB2-4DBE-98D8-DBB6FCE42676}">
      <formula1>"選択要,している,していない"</formula1>
    </dataValidation>
    <dataValidation type="list" allowBlank="1" showInputMessage="1" showErrorMessage="1" sqref="Z5:Z164" xr:uid="{AE30FADC-1F33-4F93-99DC-F3E448D82791}">
      <formula1>"選択要,可,不可"</formula1>
    </dataValidation>
    <dataValidation type="list" allowBlank="1" showInputMessage="1" showErrorMessage="1" sqref="N5:O72 N81:O164" xr:uid="{F2BE8330-6D50-4D96-8F3E-1FFA48C9FC27}">
      <formula1>"選択要,している,していない, 新規"</formula1>
    </dataValidation>
  </dataValidations>
  <pageMargins left="0.7" right="0.7" top="0.75" bottom="0.75" header="0.3" footer="0.3"/>
  <pageSetup paperSize="9" orientation="portrait" horizontalDpi="4294967293" verticalDpi="0" r:id="rId1"/>
  <ignoredErrors>
    <ignoredError sqref="T5 AC5:AC6 AB5:AB6 J5 AC11:AC12 AB9:AB10 AC9:AC10 AB13:AC14 AC17:AC18 AB17:AB18 AC21:AC22 AB21:AB22 AB25:AC26 AB29:AC30 AB33:AC34 AB37:AC38 AB41:AC42 AB45:AC46 AB49:AC50 AB53:AC54 AB57:AC58 AB61:AC62 AB65:AC66 AB69:AC70 AB73:AC74 AB77:AC78"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07504-8360-4735-992F-FE968E5E2A7F}">
  <dimension ref="A1:M89"/>
  <sheetViews>
    <sheetView zoomScale="112" zoomScaleNormal="112" workbookViewId="0">
      <selection activeCell="D17" sqref="D17"/>
    </sheetView>
  </sheetViews>
  <sheetFormatPr defaultColWidth="8.54296875" defaultRowHeight="21" x14ac:dyDescent="0.2"/>
  <cols>
    <col min="1" max="1" width="6.453125" style="81" customWidth="1"/>
    <col min="2" max="2" width="29.26953125" style="82" customWidth="1"/>
    <col min="3" max="3" width="36.26953125" style="82" customWidth="1"/>
    <col min="4" max="4" width="5.81640625" style="82" customWidth="1"/>
    <col min="5" max="5" width="24.26953125" style="82" customWidth="1"/>
    <col min="6" max="6" width="32.1796875" style="82" customWidth="1"/>
    <col min="7" max="7" width="6.54296875" style="82" customWidth="1"/>
    <col min="8" max="11" width="11.453125" style="82" customWidth="1"/>
    <col min="12" max="15" width="11.453125" style="81" customWidth="1"/>
    <col min="16" max="16384" width="8.54296875" style="81"/>
  </cols>
  <sheetData>
    <row r="1" spans="1:11" ht="14.5" customHeight="1" x14ac:dyDescent="0.2">
      <c r="A1" s="84"/>
      <c r="J1" s="85" t="s">
        <v>0</v>
      </c>
    </row>
    <row r="2" spans="1:11" ht="21" customHeight="1" x14ac:dyDescent="0.2">
      <c r="B2" s="632" t="s">
        <v>45</v>
      </c>
      <c r="C2" s="632"/>
      <c r="D2" s="632"/>
      <c r="E2" s="632"/>
      <c r="F2" s="632"/>
      <c r="G2" s="632"/>
      <c r="H2" s="632"/>
      <c r="I2" s="632"/>
      <c r="J2" s="632"/>
      <c r="K2" s="632"/>
    </row>
    <row r="3" spans="1:11" s="86" customFormat="1" ht="18" customHeight="1" x14ac:dyDescent="0.2">
      <c r="B3" s="87" t="s">
        <v>291</v>
      </c>
      <c r="C3" s="88"/>
      <c r="D3" s="89" t="s">
        <v>46</v>
      </c>
      <c r="E3" s="87"/>
      <c r="F3" s="87"/>
      <c r="G3" s="87"/>
      <c r="H3" s="87"/>
      <c r="I3" s="87"/>
      <c r="J3" s="90"/>
      <c r="K3" s="90"/>
    </row>
    <row r="4" spans="1:11" s="86" customFormat="1" ht="18" customHeight="1" x14ac:dyDescent="0.2">
      <c r="B4" s="91" t="s">
        <v>317</v>
      </c>
      <c r="C4" s="92" t="str">
        <f>'3_検定依頼書(依頼元=&gt;JCW)'!E7</f>
        <v>必須</v>
      </c>
      <c r="D4" s="145"/>
      <c r="E4" s="146" t="s">
        <v>320</v>
      </c>
      <c r="F4" s="147" t="s">
        <v>48</v>
      </c>
      <c r="G4" s="93"/>
      <c r="J4" s="90"/>
      <c r="K4" s="90"/>
    </row>
    <row r="5" spans="1:11" s="86" customFormat="1" ht="18" customHeight="1" x14ac:dyDescent="0.2">
      <c r="B5" s="91" t="s">
        <v>8</v>
      </c>
      <c r="C5" s="204" t="str">
        <f>'3_検定依頼書(依頼元=&gt;JCW)'!E8</f>
        <v>必須</v>
      </c>
      <c r="D5" s="145"/>
      <c r="E5" s="146" t="s">
        <v>321</v>
      </c>
      <c r="F5" s="148" t="s">
        <v>319</v>
      </c>
      <c r="G5" s="93"/>
      <c r="H5" s="90"/>
      <c r="I5" s="90"/>
      <c r="K5" s="90"/>
    </row>
    <row r="6" spans="1:11" s="86" customFormat="1" ht="18" customHeight="1" x14ac:dyDescent="0.2">
      <c r="B6" s="91" t="s">
        <v>9</v>
      </c>
      <c r="C6" s="204" t="str">
        <f>'3_検定依頼書(依頼元=&gt;JCW)'!E9</f>
        <v>必須</v>
      </c>
      <c r="D6" s="145"/>
      <c r="E6" s="146"/>
      <c r="F6" s="147"/>
      <c r="G6" s="93"/>
      <c r="K6" s="90"/>
    </row>
    <row r="7" spans="1:11" s="86" customFormat="1" ht="18" customHeight="1" x14ac:dyDescent="0.2">
      <c r="B7" s="91" t="s">
        <v>10</v>
      </c>
      <c r="C7" s="204" t="str">
        <f>'3_検定依頼書(依頼元=&gt;JCW)'!E10</f>
        <v>必須</v>
      </c>
      <c r="D7" s="145"/>
      <c r="E7" s="146"/>
      <c r="F7" s="147"/>
      <c r="G7" s="93"/>
      <c r="K7" s="90"/>
    </row>
    <row r="8" spans="1:11" s="86" customFormat="1" ht="18" customHeight="1" x14ac:dyDescent="0.2">
      <c r="B8" s="91" t="s">
        <v>11</v>
      </c>
      <c r="C8" s="228" t="str">
        <f>'3_検定依頼書(依頼元=&gt;JCW)'!E11</f>
        <v>必須</v>
      </c>
      <c r="D8" s="145"/>
      <c r="E8" s="146" t="s">
        <v>337</v>
      </c>
      <c r="F8" s="147"/>
      <c r="G8" s="93"/>
      <c r="K8" s="90"/>
    </row>
    <row r="9" spans="1:11" s="86" customFormat="1" ht="20.5" customHeight="1" x14ac:dyDescent="0.2">
      <c r="D9" s="89"/>
      <c r="K9" s="90"/>
    </row>
    <row r="10" spans="1:11" ht="20.5" customHeight="1" x14ac:dyDescent="0.2">
      <c r="B10" s="87" t="s">
        <v>305</v>
      </c>
      <c r="D10" s="89" t="s">
        <v>46</v>
      </c>
    </row>
    <row r="11" spans="1:11" s="86" customFormat="1" ht="18" customHeight="1" x14ac:dyDescent="0.2">
      <c r="B11" s="91" t="s">
        <v>47</v>
      </c>
      <c r="C11" s="91" t="str">
        <f>'3_検定依頼書(依頼元=&gt;JCW)'!E14</f>
        <v>必須</v>
      </c>
      <c r="D11" s="150"/>
      <c r="J11" s="90"/>
      <c r="K11" s="90"/>
    </row>
    <row r="12" spans="1:11" s="86" customFormat="1" ht="18" customHeight="1" x14ac:dyDescent="0.2">
      <c r="B12" s="91" t="s">
        <v>3</v>
      </c>
      <c r="C12" s="205" t="str">
        <f>'3_検定依頼書(依頼元=&gt;JCW)'!E18</f>
        <v>必須</v>
      </c>
      <c r="D12" s="150"/>
      <c r="J12" s="90"/>
      <c r="K12" s="90"/>
    </row>
    <row r="13" spans="1:11" s="86" customFormat="1" ht="18" customHeight="1" x14ac:dyDescent="0.2">
      <c r="B13" s="91" t="s">
        <v>4</v>
      </c>
      <c r="C13" s="205" t="str">
        <f>'3_検定依頼書(依頼元=&gt;JCW)'!E15</f>
        <v>必須</v>
      </c>
      <c r="D13" s="150"/>
      <c r="J13" s="90"/>
      <c r="K13" s="90"/>
    </row>
    <row r="14" spans="1:11" s="86" customFormat="1" ht="18" customHeight="1" x14ac:dyDescent="0.2">
      <c r="B14" s="91" t="s">
        <v>5</v>
      </c>
      <c r="C14" s="205" t="str">
        <f>'3_検定依頼書(依頼元=&gt;JCW)'!E16</f>
        <v>必須</v>
      </c>
      <c r="D14" s="150"/>
      <c r="J14" s="90"/>
      <c r="K14" s="90"/>
    </row>
    <row r="15" spans="1:11" s="86" customFormat="1" ht="18" customHeight="1" x14ac:dyDescent="0.2">
      <c r="B15" s="91" t="s">
        <v>316</v>
      </c>
      <c r="C15" s="151" t="str">
        <f>'3_検定依頼書(依頼元=&gt;JCW)'!E17</f>
        <v>必須</v>
      </c>
      <c r="D15" s="150"/>
      <c r="J15" s="90"/>
      <c r="K15" s="90"/>
    </row>
    <row r="16" spans="1:11" s="86" customFormat="1" ht="18" customHeight="1" x14ac:dyDescent="0.2">
      <c r="B16" s="94"/>
      <c r="C16" s="95"/>
      <c r="D16" s="96"/>
      <c r="J16" s="90"/>
      <c r="K16" s="90"/>
    </row>
    <row r="17" spans="1:13" s="86" customFormat="1" ht="18" customHeight="1" x14ac:dyDescent="0.2">
      <c r="B17" s="88"/>
      <c r="C17" s="88"/>
      <c r="D17" s="89" t="s">
        <v>306</v>
      </c>
      <c r="E17" s="87"/>
      <c r="F17" s="87"/>
      <c r="G17" s="87"/>
      <c r="H17" s="87"/>
      <c r="I17" s="87"/>
      <c r="J17" s="90"/>
      <c r="K17" s="90"/>
    </row>
    <row r="18" spans="1:13" s="86" customFormat="1" ht="20.5" customHeight="1" x14ac:dyDescent="0.2">
      <c r="B18" s="97" t="s">
        <v>49</v>
      </c>
      <c r="C18" s="152"/>
      <c r="D18" s="150"/>
      <c r="E18" s="153"/>
      <c r="F18" s="153" t="s">
        <v>50</v>
      </c>
      <c r="G18" s="84"/>
      <c r="H18" s="84"/>
      <c r="I18" s="90"/>
      <c r="K18" s="90"/>
    </row>
    <row r="19" spans="1:13" ht="12.65" customHeight="1" x14ac:dyDescent="0.2">
      <c r="B19" s="81"/>
      <c r="C19" s="81"/>
      <c r="D19" s="81"/>
      <c r="E19" s="93"/>
      <c r="F19" s="93"/>
      <c r="G19" s="93"/>
      <c r="H19" s="81"/>
      <c r="I19" s="81"/>
    </row>
    <row r="20" spans="1:13" ht="18" customHeight="1" x14ac:dyDescent="0.2">
      <c r="B20" s="86" t="s">
        <v>434</v>
      </c>
      <c r="C20" s="101"/>
      <c r="D20" s="89"/>
      <c r="E20" s="93"/>
      <c r="F20" s="93"/>
      <c r="G20" s="98"/>
      <c r="H20" s="81"/>
      <c r="I20" s="81"/>
    </row>
    <row r="21" spans="1:13" ht="18" customHeight="1" x14ac:dyDescent="0.2">
      <c r="B21" s="646" t="s">
        <v>493</v>
      </c>
      <c r="C21" s="647"/>
      <c r="D21" s="647"/>
      <c r="E21" s="647"/>
      <c r="F21" s="648"/>
      <c r="G21" s="98"/>
      <c r="H21" s="81"/>
      <c r="I21" s="81"/>
    </row>
    <row r="22" spans="1:13" ht="18" customHeight="1" x14ac:dyDescent="0.2">
      <c r="B22" s="649"/>
      <c r="C22" s="650"/>
      <c r="D22" s="650"/>
      <c r="E22" s="650"/>
      <c r="F22" s="651"/>
      <c r="G22" s="98"/>
      <c r="H22" s="81"/>
      <c r="I22" s="81"/>
    </row>
    <row r="23" spans="1:13" s="82" customFormat="1" ht="18" customHeight="1" x14ac:dyDescent="0.2">
      <c r="A23" s="103"/>
      <c r="B23" s="108"/>
      <c r="C23" s="103"/>
      <c r="D23" s="104"/>
      <c r="E23" s="103"/>
      <c r="F23" s="103"/>
      <c r="J23" s="89"/>
      <c r="L23" s="81"/>
      <c r="M23" s="81"/>
    </row>
    <row r="24" spans="1:13" s="82" customFormat="1" ht="18" customHeight="1" x14ac:dyDescent="0.2">
      <c r="A24" s="103"/>
      <c r="B24" s="86" t="s">
        <v>307</v>
      </c>
      <c r="C24" s="103"/>
      <c r="D24" s="96" t="s">
        <v>46</v>
      </c>
      <c r="E24" s="96" t="s">
        <v>53</v>
      </c>
      <c r="F24" s="103"/>
      <c r="J24" s="89"/>
      <c r="L24" s="81"/>
      <c r="M24" s="81"/>
    </row>
    <row r="25" spans="1:13" s="82" customFormat="1" ht="18" customHeight="1" x14ac:dyDescent="0.2">
      <c r="A25" s="103"/>
      <c r="B25" s="109" t="s">
        <v>54</v>
      </c>
      <c r="C25" s="110" t="s">
        <v>55</v>
      </c>
      <c r="D25" s="155"/>
      <c r="E25" s="642"/>
      <c r="F25" s="642"/>
      <c r="J25" s="89"/>
      <c r="L25" s="81"/>
      <c r="M25" s="81"/>
    </row>
    <row r="26" spans="1:13" s="82" customFormat="1" ht="18" customHeight="1" x14ac:dyDescent="0.2">
      <c r="A26" s="103"/>
      <c r="B26" s="109" t="s">
        <v>56</v>
      </c>
      <c r="C26" s="106"/>
      <c r="D26" s="155"/>
      <c r="E26" s="642"/>
      <c r="F26" s="642"/>
      <c r="J26" s="89"/>
      <c r="L26" s="81"/>
      <c r="M26" s="81"/>
    </row>
    <row r="27" spans="1:13" s="82" customFormat="1" ht="18" customHeight="1" x14ac:dyDescent="0.2">
      <c r="A27" s="103"/>
      <c r="B27" s="102"/>
      <c r="C27" s="103"/>
      <c r="D27" s="103"/>
      <c r="E27" s="103"/>
      <c r="F27" s="103"/>
      <c r="J27" s="89"/>
      <c r="L27" s="81"/>
      <c r="M27" s="81"/>
    </row>
    <row r="28" spans="1:13" s="82" customFormat="1" ht="18" customHeight="1" x14ac:dyDescent="0.2">
      <c r="A28" s="103"/>
      <c r="B28" s="87" t="s">
        <v>308</v>
      </c>
      <c r="C28" s="103"/>
      <c r="D28" s="96" t="s">
        <v>46</v>
      </c>
      <c r="E28" s="96" t="s">
        <v>53</v>
      </c>
      <c r="F28" s="103"/>
      <c r="J28" s="89"/>
      <c r="L28" s="81"/>
      <c r="M28" s="81"/>
    </row>
    <row r="29" spans="1:13" s="82" customFormat="1" ht="18" customHeight="1" x14ac:dyDescent="0.2">
      <c r="A29" s="103"/>
      <c r="B29" s="109" t="s">
        <v>57</v>
      </c>
      <c r="C29" s="106"/>
      <c r="D29" s="156"/>
      <c r="E29" s="643" t="s">
        <v>58</v>
      </c>
      <c r="F29" s="643"/>
      <c r="J29" s="89"/>
      <c r="L29" s="81"/>
      <c r="M29" s="81"/>
    </row>
    <row r="30" spans="1:13" s="82" customFormat="1" ht="18" customHeight="1" x14ac:dyDescent="0.2">
      <c r="A30" s="103"/>
      <c r="B30" s="109" t="s">
        <v>59</v>
      </c>
      <c r="C30" s="106"/>
      <c r="D30" s="156"/>
      <c r="E30" s="643"/>
      <c r="F30" s="643"/>
      <c r="J30" s="89"/>
      <c r="L30" s="81"/>
      <c r="M30" s="81"/>
    </row>
    <row r="31" spans="1:13" s="82" customFormat="1" ht="18" customHeight="1" x14ac:dyDescent="0.2">
      <c r="A31" s="103"/>
      <c r="B31" s="111" t="s">
        <v>60</v>
      </c>
      <c r="C31" s="106"/>
      <c r="D31" s="156"/>
      <c r="E31" s="643"/>
      <c r="F31" s="643"/>
      <c r="J31" s="89"/>
      <c r="L31" s="81"/>
      <c r="M31" s="81"/>
    </row>
    <row r="32" spans="1:13" s="82" customFormat="1" ht="18" customHeight="1" x14ac:dyDescent="0.2">
      <c r="A32" s="103"/>
      <c r="B32" s="111" t="s">
        <v>61</v>
      </c>
      <c r="C32" s="106"/>
      <c r="D32" s="156"/>
      <c r="E32" s="643"/>
      <c r="F32" s="643"/>
      <c r="J32" s="112"/>
      <c r="L32" s="81"/>
      <c r="M32" s="81"/>
    </row>
    <row r="33" spans="1:13" s="82" customFormat="1" ht="18" customHeight="1" x14ac:dyDescent="0.2">
      <c r="A33" s="103"/>
      <c r="C33" s="103"/>
      <c r="D33" s="103"/>
      <c r="E33" s="103"/>
      <c r="F33" s="103"/>
      <c r="J33" s="112"/>
      <c r="L33" s="81"/>
      <c r="M33" s="81"/>
    </row>
    <row r="34" spans="1:13" s="82" customFormat="1" ht="18" customHeight="1" x14ac:dyDescent="0.2">
      <c r="A34" s="103"/>
      <c r="B34" s="86" t="s">
        <v>309</v>
      </c>
      <c r="C34" s="103"/>
      <c r="D34" s="96" t="s">
        <v>46</v>
      </c>
      <c r="E34" s="96" t="s">
        <v>53</v>
      </c>
      <c r="F34" s="103"/>
      <c r="J34" s="112"/>
      <c r="L34" s="81"/>
      <c r="M34" s="81"/>
    </row>
    <row r="35" spans="1:13" s="82" customFormat="1" ht="18" customHeight="1" x14ac:dyDescent="0.2">
      <c r="A35" s="103"/>
      <c r="B35" s="109" t="s">
        <v>62</v>
      </c>
      <c r="C35" s="113"/>
      <c r="D35" s="156"/>
      <c r="E35" s="642" t="s">
        <v>63</v>
      </c>
      <c r="F35" s="642"/>
      <c r="J35" s="112"/>
      <c r="L35" s="81"/>
      <c r="M35" s="81"/>
    </row>
    <row r="36" spans="1:13" s="82" customFormat="1" ht="18" customHeight="1" x14ac:dyDescent="0.2">
      <c r="A36" s="103"/>
      <c r="B36" s="109" t="s">
        <v>64</v>
      </c>
      <c r="C36" s="106"/>
      <c r="D36" s="156"/>
      <c r="E36" s="642"/>
      <c r="F36" s="642"/>
      <c r="J36" s="112"/>
      <c r="L36" s="81"/>
      <c r="M36" s="81"/>
    </row>
    <row r="37" spans="1:13" s="82" customFormat="1" ht="18" customHeight="1" x14ac:dyDescent="0.2">
      <c r="A37" s="103"/>
      <c r="J37" s="112"/>
      <c r="L37" s="81"/>
      <c r="M37" s="81"/>
    </row>
    <row r="38" spans="1:13" s="82" customFormat="1" ht="18" customHeight="1" x14ac:dyDescent="0.2">
      <c r="A38" s="103"/>
      <c r="B38" s="86" t="s">
        <v>310</v>
      </c>
      <c r="C38" s="103"/>
      <c r="D38" s="96" t="s">
        <v>46</v>
      </c>
      <c r="E38" s="96" t="s">
        <v>53</v>
      </c>
      <c r="F38" s="103"/>
      <c r="J38" s="112"/>
      <c r="L38" s="81"/>
      <c r="M38" s="81"/>
    </row>
    <row r="39" spans="1:13" s="82" customFormat="1" ht="18" customHeight="1" x14ac:dyDescent="0.2">
      <c r="A39" s="103"/>
      <c r="B39" s="109" t="s">
        <v>65</v>
      </c>
      <c r="C39" s="106"/>
      <c r="D39" s="156"/>
      <c r="E39" s="619"/>
      <c r="F39" s="619"/>
      <c r="J39" s="112"/>
      <c r="L39" s="81"/>
      <c r="M39" s="81"/>
    </row>
    <row r="40" spans="1:13" s="82" customFormat="1" ht="18" customHeight="1" x14ac:dyDescent="0.2">
      <c r="A40" s="103"/>
      <c r="B40" s="109" t="s">
        <v>66</v>
      </c>
      <c r="C40" s="113"/>
      <c r="D40" s="157"/>
      <c r="E40" s="619"/>
      <c r="F40" s="619"/>
      <c r="J40" s="112"/>
      <c r="L40" s="81"/>
      <c r="M40" s="81"/>
    </row>
    <row r="41" spans="1:13" s="82" customFormat="1" ht="18" customHeight="1" x14ac:dyDescent="0.2">
      <c r="A41" s="103"/>
      <c r="B41" s="109" t="s">
        <v>67</v>
      </c>
      <c r="C41" s="106"/>
      <c r="D41" s="158"/>
      <c r="E41" s="619"/>
      <c r="F41" s="619"/>
      <c r="J41" s="112"/>
      <c r="L41" s="81"/>
      <c r="M41" s="81"/>
    </row>
    <row r="42" spans="1:13" s="82" customFormat="1" ht="18" customHeight="1" x14ac:dyDescent="0.2">
      <c r="A42" s="103"/>
      <c r="C42" s="103"/>
      <c r="D42" s="103"/>
      <c r="E42" s="103"/>
      <c r="F42" s="103"/>
      <c r="J42" s="112"/>
      <c r="L42" s="81"/>
      <c r="M42" s="81"/>
    </row>
    <row r="43" spans="1:13" s="82" customFormat="1" ht="18" customHeight="1" x14ac:dyDescent="0.2">
      <c r="A43" s="103"/>
      <c r="B43" s="87" t="s">
        <v>311</v>
      </c>
      <c r="C43" s="103"/>
      <c r="D43" s="103"/>
      <c r="E43" s="103"/>
      <c r="F43" s="103"/>
      <c r="J43" s="112"/>
      <c r="L43" s="81"/>
      <c r="M43" s="81"/>
    </row>
    <row r="44" spans="1:13" s="82" customFormat="1" ht="18" customHeight="1" x14ac:dyDescent="0.2">
      <c r="A44" s="103"/>
      <c r="B44" s="88" t="s">
        <v>68</v>
      </c>
      <c r="C44" s="103"/>
      <c r="D44" s="103"/>
      <c r="E44" s="103"/>
      <c r="F44" s="103"/>
      <c r="J44" s="112"/>
      <c r="L44" s="81"/>
      <c r="M44" s="81"/>
    </row>
    <row r="45" spans="1:13" s="82" customFormat="1" ht="18" customHeight="1" x14ac:dyDescent="0.2">
      <c r="A45" s="103"/>
      <c r="B45" s="88" t="s">
        <v>69</v>
      </c>
      <c r="C45" s="103"/>
      <c r="D45" s="103"/>
      <c r="E45" s="103"/>
      <c r="F45" s="103"/>
      <c r="J45" s="112"/>
      <c r="L45" s="81"/>
      <c r="M45" s="81"/>
    </row>
    <row r="46" spans="1:13" s="82" customFormat="1" ht="18" customHeight="1" x14ac:dyDescent="0.2">
      <c r="A46" s="103"/>
      <c r="B46" s="88" t="s">
        <v>70</v>
      </c>
      <c r="C46" s="103"/>
      <c r="D46" s="103"/>
      <c r="E46" s="103"/>
      <c r="F46" s="103"/>
      <c r="J46" s="112"/>
      <c r="L46" s="81"/>
      <c r="M46" s="81"/>
    </row>
    <row r="47" spans="1:13" s="82" customFormat="1" ht="18" customHeight="1" x14ac:dyDescent="0.2">
      <c r="A47" s="103"/>
      <c r="B47" s="159" t="s">
        <v>71</v>
      </c>
      <c r="C47" s="160" t="s">
        <v>324</v>
      </c>
      <c r="D47" s="161" t="s">
        <v>72</v>
      </c>
      <c r="E47" s="622"/>
      <c r="F47" s="623"/>
      <c r="J47" s="112"/>
      <c r="L47" s="81"/>
      <c r="M47" s="81"/>
    </row>
    <row r="48" spans="1:13" s="82" customFormat="1" ht="18" customHeight="1" x14ac:dyDescent="0.2">
      <c r="A48" s="103"/>
      <c r="B48" s="620" t="s">
        <v>48</v>
      </c>
      <c r="C48" s="621"/>
      <c r="D48" s="156"/>
      <c r="E48" s="624"/>
      <c r="F48" s="625"/>
      <c r="J48" s="112"/>
      <c r="L48" s="81"/>
      <c r="M48" s="81"/>
    </row>
    <row r="49" spans="1:13" s="82" customFormat="1" ht="18" customHeight="1" x14ac:dyDescent="0.2">
      <c r="A49" s="103"/>
      <c r="B49" s="88"/>
      <c r="C49" s="103"/>
      <c r="D49" s="103"/>
      <c r="E49" s="107"/>
      <c r="F49" s="107"/>
      <c r="J49" s="112"/>
      <c r="L49" s="81"/>
      <c r="M49" s="81"/>
    </row>
    <row r="50" spans="1:13" s="82" customFormat="1" ht="18" customHeight="1" x14ac:dyDescent="0.2">
      <c r="A50" s="103"/>
      <c r="C50" s="103"/>
      <c r="D50" s="103"/>
      <c r="E50" s="103"/>
      <c r="F50" s="103"/>
      <c r="J50" s="112"/>
      <c r="L50" s="81"/>
      <c r="M50" s="81"/>
    </row>
    <row r="51" spans="1:13" s="82" customFormat="1" ht="18" customHeight="1" x14ac:dyDescent="0.2">
      <c r="A51" s="103"/>
      <c r="B51" s="87" t="s">
        <v>312</v>
      </c>
      <c r="C51" s="103"/>
      <c r="D51" s="96" t="s">
        <v>46</v>
      </c>
      <c r="E51" s="103"/>
      <c r="F51" s="103"/>
      <c r="J51" s="112"/>
      <c r="L51" s="81"/>
      <c r="M51" s="81"/>
    </row>
    <row r="52" spans="1:13" s="82" customFormat="1" ht="18" customHeight="1" x14ac:dyDescent="0.2">
      <c r="A52" s="103"/>
      <c r="B52" s="105" t="s">
        <v>73</v>
      </c>
      <c r="C52" s="106"/>
      <c r="D52" s="156"/>
      <c r="E52" s="645"/>
      <c r="F52" s="643"/>
      <c r="J52" s="112"/>
      <c r="L52" s="81"/>
      <c r="M52" s="81"/>
    </row>
    <row r="53" spans="1:13" s="82" customFormat="1" ht="18" customHeight="1" x14ac:dyDescent="0.2">
      <c r="A53" s="103"/>
      <c r="B53" s="105" t="s">
        <v>74</v>
      </c>
      <c r="C53" s="106"/>
      <c r="D53" s="156"/>
      <c r="E53" s="643"/>
      <c r="F53" s="643"/>
      <c r="J53" s="112"/>
      <c r="L53" s="81"/>
      <c r="M53" s="81"/>
    </row>
    <row r="54" spans="1:13" s="82" customFormat="1" ht="18" customHeight="1" x14ac:dyDescent="0.2">
      <c r="A54" s="103"/>
      <c r="B54" s="88"/>
      <c r="C54" s="103"/>
      <c r="D54" s="103"/>
      <c r="E54" s="102"/>
      <c r="F54" s="102"/>
      <c r="J54" s="112"/>
      <c r="L54" s="81"/>
      <c r="M54" s="81"/>
    </row>
    <row r="55" spans="1:13" s="82" customFormat="1" ht="18" customHeight="1" x14ac:dyDescent="0.2">
      <c r="A55" s="103"/>
      <c r="B55" s="87" t="s">
        <v>313</v>
      </c>
      <c r="C55" s="103"/>
      <c r="D55" s="96" t="s">
        <v>46</v>
      </c>
      <c r="E55" s="104"/>
      <c r="F55" s="104"/>
      <c r="J55" s="112"/>
      <c r="L55" s="81"/>
      <c r="M55" s="81"/>
    </row>
    <row r="56" spans="1:13" s="82" customFormat="1" ht="18" customHeight="1" x14ac:dyDescent="0.2">
      <c r="A56" s="103"/>
      <c r="B56" s="105" t="s">
        <v>75</v>
      </c>
      <c r="C56" s="106"/>
      <c r="D56" s="156"/>
      <c r="E56" s="618" t="s">
        <v>76</v>
      </c>
      <c r="F56" s="618"/>
      <c r="J56" s="112"/>
      <c r="L56" s="81"/>
      <c r="M56" s="81"/>
    </row>
    <row r="57" spans="1:13" s="82" customFormat="1" ht="18" customHeight="1" x14ac:dyDescent="0.2">
      <c r="A57" s="103"/>
      <c r="B57" s="626" t="s">
        <v>77</v>
      </c>
      <c r="C57" s="627"/>
      <c r="D57" s="156"/>
      <c r="E57" s="618"/>
      <c r="F57" s="618"/>
      <c r="J57" s="112"/>
      <c r="L57" s="81"/>
      <c r="M57" s="81"/>
    </row>
    <row r="58" spans="1:13" s="82" customFormat="1" ht="18" customHeight="1" x14ac:dyDescent="0.2">
      <c r="A58" s="103"/>
      <c r="B58" s="626" t="s">
        <v>78</v>
      </c>
      <c r="C58" s="627"/>
      <c r="D58" s="156" t="str">
        <f>'3_検定依頼書(依頼元=&gt;JCW)'!I48</f>
        <v>選択要</v>
      </c>
      <c r="E58" s="618"/>
      <c r="F58" s="618"/>
      <c r="J58" s="112"/>
      <c r="L58" s="81"/>
      <c r="M58" s="81"/>
    </row>
    <row r="59" spans="1:13" s="82" customFormat="1" ht="18" customHeight="1" x14ac:dyDescent="0.2">
      <c r="A59" s="103"/>
      <c r="B59" s="89"/>
      <c r="C59" s="103"/>
      <c r="D59" s="103"/>
      <c r="E59" s="103"/>
      <c r="F59" s="103"/>
      <c r="J59" s="112"/>
      <c r="L59" s="81"/>
      <c r="M59" s="81"/>
    </row>
    <row r="60" spans="1:13" s="82" customFormat="1" ht="18" customHeight="1" x14ac:dyDescent="0.2">
      <c r="A60" s="103"/>
      <c r="B60" s="87" t="s">
        <v>314</v>
      </c>
      <c r="C60" s="103"/>
      <c r="D60" s="96" t="s">
        <v>46</v>
      </c>
      <c r="E60" s="103"/>
      <c r="F60" s="103"/>
      <c r="J60" s="112"/>
      <c r="L60" s="81"/>
      <c r="M60" s="81"/>
    </row>
    <row r="61" spans="1:13" s="82" customFormat="1" ht="18" customHeight="1" x14ac:dyDescent="0.2">
      <c r="A61" s="103"/>
      <c r="B61" s="114" t="s">
        <v>40</v>
      </c>
      <c r="C61" s="91">
        <f>'3_検定依頼書(依頼元=&gt;JCW)'!E71</f>
        <v>0</v>
      </c>
      <c r="D61" s="156"/>
      <c r="E61" s="644"/>
      <c r="F61" s="644"/>
      <c r="G61" s="93"/>
      <c r="H61" s="93"/>
      <c r="I61" s="93"/>
      <c r="J61" s="112"/>
      <c r="L61" s="81"/>
      <c r="M61" s="81"/>
    </row>
    <row r="62" spans="1:13" s="82" customFormat="1" ht="18" customHeight="1" x14ac:dyDescent="0.2">
      <c r="A62" s="103"/>
      <c r="B62" s="114" t="s">
        <v>41</v>
      </c>
      <c r="C62" s="91">
        <f>'3_検定依頼書(依頼元=&gt;JCW)'!E72</f>
        <v>0</v>
      </c>
      <c r="D62" s="156"/>
      <c r="E62" s="644"/>
      <c r="F62" s="644"/>
      <c r="G62" s="93"/>
      <c r="H62" s="93"/>
      <c r="I62" s="93"/>
      <c r="J62" s="112"/>
      <c r="L62" s="81"/>
      <c r="M62" s="81"/>
    </row>
    <row r="63" spans="1:13" s="82" customFormat="1" ht="18" customHeight="1" x14ac:dyDescent="0.2">
      <c r="A63" s="103"/>
      <c r="B63" s="114" t="s">
        <v>42</v>
      </c>
      <c r="C63" s="91">
        <f>'3_検定依頼書(依頼元=&gt;JCW)'!E73</f>
        <v>0</v>
      </c>
      <c r="D63" s="156"/>
      <c r="E63" s="644"/>
      <c r="F63" s="644"/>
      <c r="G63" s="93"/>
      <c r="H63" s="93"/>
      <c r="I63" s="93"/>
      <c r="J63" s="112"/>
      <c r="L63" s="81"/>
      <c r="M63" s="81"/>
    </row>
    <row r="64" spans="1:13" s="82" customFormat="1" ht="18" customHeight="1" x14ac:dyDescent="0.2">
      <c r="A64" s="103"/>
      <c r="B64" s="114" t="s">
        <v>43</v>
      </c>
      <c r="C64" s="91">
        <f>'3_検定依頼書(依頼元=&gt;JCW)'!E74</f>
        <v>0</v>
      </c>
      <c r="D64" s="156"/>
      <c r="E64" s="644"/>
      <c r="F64" s="644"/>
      <c r="G64" s="93"/>
      <c r="H64" s="93"/>
      <c r="I64" s="93"/>
      <c r="J64" s="112"/>
      <c r="L64" s="81"/>
      <c r="M64" s="81"/>
    </row>
    <row r="65" spans="1:13" s="82" customFormat="1" ht="18" customHeight="1" x14ac:dyDescent="0.2">
      <c r="A65" s="103"/>
      <c r="B65" s="114" t="s">
        <v>44</v>
      </c>
      <c r="C65" s="91">
        <f>'3_検定依頼書(依頼元=&gt;JCW)'!E75</f>
        <v>0</v>
      </c>
      <c r="D65" s="156"/>
      <c r="E65" s="644"/>
      <c r="F65" s="644"/>
      <c r="G65" s="93"/>
      <c r="H65" s="93"/>
      <c r="I65" s="93"/>
      <c r="J65" s="112"/>
      <c r="L65" s="81"/>
      <c r="M65" s="81"/>
    </row>
    <row r="66" spans="1:13" s="82" customFormat="1" ht="18" customHeight="1" x14ac:dyDescent="0.2">
      <c r="A66" s="89"/>
      <c r="D66" s="89"/>
      <c r="E66" s="89"/>
      <c r="F66" s="89"/>
      <c r="J66" s="112"/>
      <c r="L66" s="81"/>
      <c r="M66" s="81"/>
    </row>
    <row r="67" spans="1:13" s="82" customFormat="1" ht="18" customHeight="1" x14ac:dyDescent="0.2">
      <c r="A67" s="89"/>
      <c r="D67" s="89"/>
      <c r="E67" s="89"/>
      <c r="F67" s="89"/>
      <c r="J67" s="112"/>
      <c r="L67" s="81"/>
      <c r="M67" s="81"/>
    </row>
    <row r="68" spans="1:13" s="82" customFormat="1" ht="18" customHeight="1" x14ac:dyDescent="0.2">
      <c r="A68" s="89"/>
      <c r="B68" s="86" t="s">
        <v>323</v>
      </c>
      <c r="D68" s="96" t="s">
        <v>46</v>
      </c>
      <c r="E68" s="96"/>
      <c r="F68" s="96"/>
      <c r="J68" s="112"/>
      <c r="L68" s="81"/>
      <c r="M68" s="81"/>
    </row>
    <row r="69" spans="1:13" x14ac:dyDescent="0.2">
      <c r="B69" s="92" t="s">
        <v>79</v>
      </c>
      <c r="C69" s="206" t="str">
        <f>'3_検定依頼書(依頼元=&gt;JCW)'!E24</f>
        <v>2025年XX月XX日　XX:XX～</v>
      </c>
      <c r="D69" s="146"/>
      <c r="E69" s="146" t="s">
        <v>80</v>
      </c>
      <c r="F69" s="162"/>
      <c r="G69" s="86"/>
      <c r="H69" s="86"/>
      <c r="I69" s="86"/>
    </row>
    <row r="70" spans="1:13" x14ac:dyDescent="0.2">
      <c r="B70" s="93"/>
      <c r="C70" s="163"/>
      <c r="D70" s="163"/>
      <c r="E70" s="91" t="s">
        <v>331</v>
      </c>
      <c r="F70" s="154" t="s">
        <v>330</v>
      </c>
      <c r="G70" s="89"/>
      <c r="H70" s="89"/>
      <c r="I70" s="89"/>
    </row>
    <row r="71" spans="1:13" x14ac:dyDescent="0.2">
      <c r="B71" s="93"/>
      <c r="C71" s="89"/>
      <c r="D71" s="96" t="s">
        <v>46</v>
      </c>
      <c r="E71" s="96"/>
      <c r="F71" s="96"/>
      <c r="G71" s="89"/>
      <c r="H71" s="89"/>
      <c r="I71" s="89"/>
    </row>
    <row r="72" spans="1:13" x14ac:dyDescent="0.2">
      <c r="B72" s="92" t="s">
        <v>355</v>
      </c>
      <c r="C72" s="164" t="s">
        <v>438</v>
      </c>
      <c r="D72" s="165"/>
      <c r="E72" s="652" t="s">
        <v>357</v>
      </c>
      <c r="F72" s="653"/>
      <c r="G72" s="89"/>
      <c r="H72" s="89"/>
      <c r="I72" s="89"/>
    </row>
    <row r="73" spans="1:13" x14ac:dyDescent="0.2">
      <c r="B73" s="92" t="s">
        <v>356</v>
      </c>
      <c r="C73" s="164"/>
      <c r="D73" s="165"/>
      <c r="E73" s="654"/>
      <c r="F73" s="655"/>
      <c r="G73" s="89"/>
      <c r="H73" s="89"/>
      <c r="I73" s="89"/>
    </row>
    <row r="74" spans="1:13" x14ac:dyDescent="0.2">
      <c r="B74" s="93"/>
      <c r="C74" s="89"/>
      <c r="D74" s="89"/>
      <c r="E74" s="89"/>
      <c r="F74" s="89"/>
      <c r="G74" s="89"/>
      <c r="H74" s="89"/>
      <c r="I74" s="89"/>
    </row>
    <row r="75" spans="1:13" x14ac:dyDescent="0.2">
      <c r="A75" s="83"/>
      <c r="B75" s="86" t="s">
        <v>363</v>
      </c>
      <c r="C75" s="99"/>
      <c r="D75" s="96" t="s">
        <v>46</v>
      </c>
      <c r="E75" s="89"/>
      <c r="F75" s="89"/>
      <c r="G75" s="89"/>
      <c r="H75" s="89"/>
      <c r="I75" s="89"/>
      <c r="J75" s="89"/>
      <c r="L75" s="82"/>
    </row>
    <row r="76" spans="1:13" ht="34" customHeight="1" x14ac:dyDescent="0.2">
      <c r="A76" s="83"/>
      <c r="B76" s="92" t="s">
        <v>81</v>
      </c>
      <c r="C76" s="100" t="s">
        <v>82</v>
      </c>
      <c r="D76" s="166"/>
      <c r="E76" s="628"/>
      <c r="F76" s="629"/>
      <c r="G76" s="89"/>
      <c r="H76" s="89"/>
      <c r="I76" s="89"/>
    </row>
    <row r="77" spans="1:13" x14ac:dyDescent="0.2">
      <c r="A77" s="83"/>
      <c r="B77" s="99"/>
      <c r="C77" s="101"/>
      <c r="D77" s="89"/>
      <c r="E77" s="89"/>
      <c r="F77" s="89"/>
      <c r="G77" s="89"/>
      <c r="H77" s="89"/>
      <c r="I77" s="89"/>
    </row>
    <row r="78" spans="1:13" x14ac:dyDescent="0.2">
      <c r="A78" s="83"/>
      <c r="B78" s="99"/>
      <c r="C78" s="101"/>
      <c r="D78" s="96" t="s">
        <v>46</v>
      </c>
      <c r="E78" s="89"/>
      <c r="F78" s="89"/>
      <c r="G78" s="89"/>
      <c r="H78" s="89"/>
      <c r="I78" s="89"/>
    </row>
    <row r="79" spans="1:13" ht="51.65" customHeight="1" x14ac:dyDescent="0.2">
      <c r="A79" s="83"/>
      <c r="B79" s="100" t="s">
        <v>83</v>
      </c>
      <c r="C79" s="100" t="s">
        <v>84</v>
      </c>
      <c r="D79" s="166"/>
      <c r="E79" s="628"/>
      <c r="F79" s="629"/>
      <c r="G79" s="89"/>
      <c r="H79" s="89"/>
      <c r="I79" s="89"/>
    </row>
    <row r="80" spans="1:13" x14ac:dyDescent="0.2">
      <c r="A80" s="83"/>
      <c r="B80" s="101"/>
      <c r="C80" s="101"/>
      <c r="D80" s="89"/>
      <c r="E80" s="89"/>
      <c r="F80" s="89"/>
      <c r="G80" s="89"/>
      <c r="H80" s="89"/>
      <c r="I80" s="89"/>
    </row>
    <row r="81" spans="1:12" x14ac:dyDescent="0.2">
      <c r="A81" s="83"/>
      <c r="B81" s="81"/>
      <c r="C81" s="99"/>
      <c r="D81" s="96" t="s">
        <v>46</v>
      </c>
      <c r="E81" s="89"/>
      <c r="F81" s="89"/>
      <c r="G81" s="89"/>
      <c r="H81" s="89"/>
      <c r="I81" s="89"/>
      <c r="J81" s="89"/>
      <c r="L81" s="82"/>
    </row>
    <row r="82" spans="1:12" ht="40" customHeight="1" x14ac:dyDescent="0.2">
      <c r="A82" s="83"/>
      <c r="B82" s="92" t="s">
        <v>85</v>
      </c>
      <c r="C82" s="100" t="s">
        <v>86</v>
      </c>
      <c r="D82" s="146"/>
      <c r="E82" s="630"/>
      <c r="F82" s="631"/>
      <c r="G82" s="89"/>
      <c r="H82" s="89"/>
      <c r="I82" s="89"/>
      <c r="J82" s="89"/>
      <c r="L82" s="82"/>
    </row>
    <row r="83" spans="1:12" x14ac:dyDescent="0.2">
      <c r="A83" s="83"/>
      <c r="B83" s="81"/>
      <c r="C83" s="99"/>
      <c r="D83" s="101"/>
      <c r="E83" s="89"/>
      <c r="F83" s="89"/>
      <c r="G83" s="89"/>
      <c r="H83" s="89"/>
      <c r="I83" s="89"/>
      <c r="J83" s="89"/>
      <c r="L83" s="82"/>
    </row>
    <row r="84" spans="1:12" x14ac:dyDescent="0.2">
      <c r="B84" s="87" t="s">
        <v>322</v>
      </c>
      <c r="C84" s="89"/>
      <c r="D84" s="89"/>
      <c r="E84" s="89"/>
      <c r="F84" s="89"/>
      <c r="G84" s="89"/>
      <c r="H84" s="89"/>
      <c r="I84" s="89"/>
    </row>
    <row r="85" spans="1:12" x14ac:dyDescent="0.2">
      <c r="B85" s="633" t="s">
        <v>63</v>
      </c>
      <c r="C85" s="634"/>
      <c r="D85" s="634"/>
      <c r="E85" s="634"/>
      <c r="F85" s="634"/>
      <c r="G85" s="634"/>
      <c r="H85" s="634"/>
      <c r="I85" s="635"/>
    </row>
    <row r="86" spans="1:12" x14ac:dyDescent="0.2">
      <c r="B86" s="636"/>
      <c r="C86" s="637"/>
      <c r="D86" s="637"/>
      <c r="E86" s="637"/>
      <c r="F86" s="637"/>
      <c r="G86" s="637"/>
      <c r="H86" s="637"/>
      <c r="I86" s="638"/>
    </row>
    <row r="87" spans="1:12" x14ac:dyDescent="0.2">
      <c r="B87" s="636"/>
      <c r="C87" s="637"/>
      <c r="D87" s="637"/>
      <c r="E87" s="637"/>
      <c r="F87" s="637"/>
      <c r="G87" s="637"/>
      <c r="H87" s="637"/>
      <c r="I87" s="638"/>
    </row>
    <row r="88" spans="1:12" x14ac:dyDescent="0.2">
      <c r="B88" s="636"/>
      <c r="C88" s="637"/>
      <c r="D88" s="637"/>
      <c r="E88" s="637"/>
      <c r="F88" s="637"/>
      <c r="G88" s="637"/>
      <c r="H88" s="637"/>
      <c r="I88" s="638"/>
    </row>
    <row r="89" spans="1:12" x14ac:dyDescent="0.2">
      <c r="B89" s="639"/>
      <c r="C89" s="640"/>
      <c r="D89" s="640"/>
      <c r="E89" s="640"/>
      <c r="F89" s="640"/>
      <c r="G89" s="640"/>
      <c r="H89" s="640"/>
      <c r="I89" s="641"/>
    </row>
  </sheetData>
  <sheetProtection algorithmName="SHA-512" hashValue="l3y2+F5044tHk9xvc1wlw9/A/KcnGLzzNX9yn8bBayRSjhhFyfjxkS0zoPsymUA5nCKPXIXNaoSKaMPs7GGTXg==" saltValue="xRhkarqGsvlzWgFW/4eckw==" spinCount="100000" sheet="1" objects="1" scenarios="1" formatCells="0"/>
  <mergeCells count="23">
    <mergeCell ref="E79:F79"/>
    <mergeCell ref="E76:F76"/>
    <mergeCell ref="E82:F82"/>
    <mergeCell ref="B2:K2"/>
    <mergeCell ref="B85:I89"/>
    <mergeCell ref="E25:F26"/>
    <mergeCell ref="E29:F32"/>
    <mergeCell ref="E35:F36"/>
    <mergeCell ref="E65:F65"/>
    <mergeCell ref="E52:F53"/>
    <mergeCell ref="E61:F61"/>
    <mergeCell ref="E62:F62"/>
    <mergeCell ref="E63:F63"/>
    <mergeCell ref="E64:F64"/>
    <mergeCell ref="B21:F22"/>
    <mergeCell ref="E72:F73"/>
    <mergeCell ref="E56:F58"/>
    <mergeCell ref="E39:F41"/>
    <mergeCell ref="B48:C48"/>
    <mergeCell ref="E47:F47"/>
    <mergeCell ref="E48:F48"/>
    <mergeCell ref="B57:C57"/>
    <mergeCell ref="B58:C58"/>
  </mergeCells>
  <phoneticPr fontId="1"/>
  <hyperlinks>
    <hyperlink ref="C15" r:id="rId1" display="taro@zenkoku.co.jp" xr:uid="{FAE15041-3439-43AB-B1FE-522DB3F9D040}"/>
  </hyperlinks>
  <pageMargins left="0.43307086614173229" right="0.19685039370078741" top="0.19685039370078741" bottom="0" header="0.11811023622047245" footer="0.05"/>
  <pageSetup paperSize="9" scale="70" orientation="portrait" r:id="rId2"/>
  <ignoredErrors>
    <ignoredError sqref="C4:C8 C11:C15"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2F675-8596-4E5D-BD4D-BE295DB958C0}">
  <dimension ref="A1:AP178"/>
  <sheetViews>
    <sheetView zoomScale="94" zoomScaleNormal="94" workbookViewId="0">
      <selection activeCell="A2" sqref="A2"/>
    </sheetView>
  </sheetViews>
  <sheetFormatPr defaultRowHeight="13" x14ac:dyDescent="0.2"/>
  <cols>
    <col min="2" max="2" width="4.453125" customWidth="1"/>
    <col min="3" max="3" width="20.6328125" customWidth="1"/>
    <col min="4" max="4" width="23.81640625" customWidth="1"/>
    <col min="5" max="5" width="17" customWidth="1"/>
    <col min="6" max="6" width="18.36328125" bestFit="1" customWidth="1"/>
    <col min="7" max="7" width="21.26953125" customWidth="1"/>
    <col min="8" max="8" width="24.81640625" customWidth="1"/>
    <col min="9" max="9" width="28.08984375" style="33" customWidth="1"/>
    <col min="10" max="10" width="23.26953125" customWidth="1"/>
    <col min="11" max="11" width="24.36328125" bestFit="1" customWidth="1"/>
    <col min="12" max="12" width="17.81640625" customWidth="1"/>
    <col min="13" max="13" width="17" customWidth="1"/>
    <col min="14" max="14" width="16.54296875" customWidth="1"/>
    <col min="15" max="15" width="19.7265625" customWidth="1"/>
    <col min="16" max="16" width="14.08984375" bestFit="1" customWidth="1"/>
    <col min="17" max="17" width="21.1796875" customWidth="1"/>
    <col min="18" max="18" width="16.54296875" customWidth="1"/>
    <col min="19" max="19" width="13.1796875" customWidth="1"/>
    <col min="20" max="20" width="12.6328125" customWidth="1"/>
    <col min="21" max="21" width="17.54296875" customWidth="1"/>
    <col min="22" max="22" width="10.26953125" bestFit="1" customWidth="1"/>
    <col min="23" max="23" width="8.1796875" bestFit="1" customWidth="1"/>
    <col min="24" max="24" width="3.453125" bestFit="1" customWidth="1"/>
    <col min="25" max="26" width="19" bestFit="1" customWidth="1"/>
    <col min="27" max="27" width="18.36328125" customWidth="1"/>
    <col min="28" max="28" width="15.1796875" customWidth="1"/>
    <col min="29" max="29" width="14.6328125" customWidth="1"/>
    <col min="30" max="30" width="15.6328125" bestFit="1" customWidth="1"/>
    <col min="31" max="31" width="12.81640625" customWidth="1"/>
    <col min="32" max="32" width="14" bestFit="1" customWidth="1"/>
    <col min="33" max="33" width="14" customWidth="1"/>
    <col min="34" max="34" width="13.26953125" customWidth="1"/>
    <col min="35" max="35" width="16.54296875" customWidth="1"/>
    <col min="36" max="36" width="13.54296875" customWidth="1"/>
    <col min="37" max="37" width="16.6328125" customWidth="1"/>
    <col min="38" max="38" width="17.90625" customWidth="1"/>
    <col min="39" max="40" width="12.7265625" bestFit="1" customWidth="1"/>
    <col min="41" max="41" width="33.26953125" customWidth="1"/>
    <col min="42" max="42" width="30" customWidth="1"/>
  </cols>
  <sheetData>
    <row r="1" spans="2:42" s="1" customFormat="1" ht="14.5" customHeight="1" x14ac:dyDescent="0.2">
      <c r="B1" s="18"/>
      <c r="C1" s="18"/>
      <c r="D1" s="18"/>
      <c r="E1" s="2"/>
      <c r="F1" s="2"/>
      <c r="G1" s="2"/>
      <c r="H1" s="2"/>
      <c r="I1" s="2"/>
      <c r="J1" s="2"/>
      <c r="K1" s="2"/>
      <c r="L1" s="2"/>
      <c r="M1" s="2"/>
      <c r="N1" s="28"/>
      <c r="O1" s="28"/>
      <c r="P1" s="28"/>
      <c r="Q1" s="2"/>
    </row>
    <row r="2" spans="2:42" ht="40" customHeight="1" thickBot="1" x14ac:dyDescent="0.25">
      <c r="B2" s="1" t="s">
        <v>494</v>
      </c>
      <c r="C2" s="1"/>
      <c r="D2" s="11"/>
      <c r="G2" s="183"/>
      <c r="H2" s="183"/>
      <c r="I2" s="183"/>
      <c r="J2" s="183"/>
      <c r="K2" s="117"/>
      <c r="AL2" s="29" t="s">
        <v>87</v>
      </c>
      <c r="AN2" s="41"/>
      <c r="AO2" s="308" t="str">
        <f>'2‗見積回答(JCW=&gt;依頼元）'!J1</f>
        <v>JCW見積番号：KT-00XX</v>
      </c>
    </row>
    <row r="3" spans="2:42" s="218" customFormat="1" ht="43" customHeight="1" x14ac:dyDescent="0.2">
      <c r="B3" s="680" t="s">
        <v>89</v>
      </c>
      <c r="C3" s="679" t="s">
        <v>132</v>
      </c>
      <c r="D3" s="679" t="s">
        <v>398</v>
      </c>
      <c r="E3" s="679" t="s">
        <v>90</v>
      </c>
      <c r="F3" s="610" t="s">
        <v>407</v>
      </c>
      <c r="G3" s="610" t="s">
        <v>20</v>
      </c>
      <c r="H3" s="610" t="str">
        <f>'3.1_検定依頼書_受検機器情報（依頼元=&gt;JCW)'!G3</f>
        <v>ﾌﾟﾛｼﾞｪｸﾄNo・工号・ﾗｲﾝ名等</v>
      </c>
      <c r="I3" s="679" t="str">
        <f>'3.1_検定依頼書_受検機器情報（依頼元=&gt;JCW)'!H3</f>
        <v>型式</v>
      </c>
      <c r="J3" s="610" t="str">
        <f>'3.1_検定依頼書_受検機器情報（依頼元=&gt;JCW)'!I3</f>
        <v>型式承認番号表示</v>
      </c>
      <c r="K3" s="610" t="s">
        <v>21</v>
      </c>
      <c r="L3" s="610" t="s">
        <v>408</v>
      </c>
      <c r="M3" s="610" t="s">
        <v>409</v>
      </c>
      <c r="N3" s="610" t="s">
        <v>470</v>
      </c>
      <c r="O3" s="610" t="s">
        <v>471</v>
      </c>
      <c r="P3" s="610" t="s">
        <v>418</v>
      </c>
      <c r="Q3" s="610" t="s">
        <v>472</v>
      </c>
      <c r="R3" s="677" t="s">
        <v>479</v>
      </c>
      <c r="S3" s="679" t="s">
        <v>18</v>
      </c>
      <c r="T3" s="610" t="s">
        <v>473</v>
      </c>
      <c r="U3" s="610" t="s">
        <v>474</v>
      </c>
      <c r="V3" s="610" t="s">
        <v>435</v>
      </c>
      <c r="W3" s="673" t="s">
        <v>285</v>
      </c>
      <c r="X3" s="675" t="s">
        <v>387</v>
      </c>
      <c r="Y3" s="610" t="s">
        <v>475</v>
      </c>
      <c r="Z3" s="610" t="s">
        <v>476</v>
      </c>
      <c r="AA3" s="610" t="s">
        <v>455</v>
      </c>
      <c r="AB3" s="682" t="s">
        <v>456</v>
      </c>
      <c r="AC3" s="682"/>
      <c r="AD3" s="610" t="s">
        <v>419</v>
      </c>
      <c r="AE3" s="610" t="s">
        <v>421</v>
      </c>
      <c r="AF3" s="610" t="s">
        <v>423</v>
      </c>
      <c r="AG3" s="610" t="s">
        <v>437</v>
      </c>
      <c r="AH3" s="610" t="s">
        <v>413</v>
      </c>
      <c r="AI3" s="610" t="s">
        <v>436</v>
      </c>
      <c r="AJ3" s="683" t="s">
        <v>427</v>
      </c>
      <c r="AK3" s="684"/>
      <c r="AL3" s="684"/>
      <c r="AM3" s="684"/>
      <c r="AN3" s="684"/>
      <c r="AO3" s="684"/>
      <c r="AP3" s="685"/>
    </row>
    <row r="4" spans="2:42" s="218" customFormat="1" ht="75.5" customHeight="1" thickBot="1" x14ac:dyDescent="0.25">
      <c r="B4" s="681"/>
      <c r="C4" s="672"/>
      <c r="D4" s="672"/>
      <c r="E4" s="672"/>
      <c r="F4" s="611"/>
      <c r="G4" s="611"/>
      <c r="H4" s="672"/>
      <c r="I4" s="672"/>
      <c r="J4" s="611"/>
      <c r="K4" s="611"/>
      <c r="L4" s="611"/>
      <c r="M4" s="611"/>
      <c r="N4" s="611"/>
      <c r="O4" s="611"/>
      <c r="P4" s="611"/>
      <c r="Q4" s="611"/>
      <c r="R4" s="678"/>
      <c r="S4" s="672"/>
      <c r="T4" s="672"/>
      <c r="U4" s="611"/>
      <c r="V4" s="611"/>
      <c r="W4" s="674"/>
      <c r="X4" s="676"/>
      <c r="Y4" s="611"/>
      <c r="Z4" s="611"/>
      <c r="AA4" s="611"/>
      <c r="AB4" s="211" t="s">
        <v>401</v>
      </c>
      <c r="AC4" s="219" t="s">
        <v>400</v>
      </c>
      <c r="AD4" s="611"/>
      <c r="AE4" s="611"/>
      <c r="AF4" s="611"/>
      <c r="AG4" s="611"/>
      <c r="AH4" s="611"/>
      <c r="AI4" s="611"/>
      <c r="AJ4" s="672" t="s">
        <v>403</v>
      </c>
      <c r="AK4" s="672"/>
      <c r="AL4" s="220" t="s">
        <v>404</v>
      </c>
      <c r="AM4" s="211" t="s">
        <v>425</v>
      </c>
      <c r="AN4" s="211" t="s">
        <v>426</v>
      </c>
      <c r="AO4" s="219" t="s">
        <v>477</v>
      </c>
      <c r="AP4" s="221" t="s">
        <v>478</v>
      </c>
    </row>
    <row r="5" spans="2:42" ht="28.5" customHeight="1" x14ac:dyDescent="0.2">
      <c r="B5" s="426">
        <v>1</v>
      </c>
      <c r="C5" s="656"/>
      <c r="D5" s="576" t="str">
        <f>'3.1_検定依頼書_受検機器情報（依頼元=&gt;JCW)'!C5</f>
        <v>選択要</v>
      </c>
      <c r="E5" s="576" t="str">
        <f>'3.1_検定依頼書_受検機器情報（依頼元=&gt;JCW)'!D5</f>
        <v>必須</v>
      </c>
      <c r="F5" s="584">
        <f>'3.1_検定依頼書_受検機器情報（依頼元=&gt;JCW)'!E5</f>
        <v>0</v>
      </c>
      <c r="G5" s="584">
        <f>'3.1_検定依頼書_受検機器情報（依頼元=&gt;JCW)'!F5</f>
        <v>0</v>
      </c>
      <c r="H5" s="578">
        <f>'3.1_検定依頼書_受検機器情報（依頼元=&gt;JCW)'!G5</f>
        <v>0</v>
      </c>
      <c r="I5" s="554" t="str">
        <f>'3.1_検定依頼書_受検機器情報（依頼元=&gt;JCW)'!H5</f>
        <v>必須</v>
      </c>
      <c r="J5" s="581" t="s">
        <v>277</v>
      </c>
      <c r="K5" s="581" t="s">
        <v>277</v>
      </c>
      <c r="L5" s="587" t="s">
        <v>277</v>
      </c>
      <c r="M5" s="587" t="s">
        <v>277</v>
      </c>
      <c r="N5" s="587" t="s">
        <v>417</v>
      </c>
      <c r="O5" s="587" t="s">
        <v>513</v>
      </c>
      <c r="P5" s="587" t="s">
        <v>411</v>
      </c>
      <c r="Q5" s="576" t="str">
        <f>'3.1_検定依頼書_受検機器情報（依頼元=&gt;JCW)'!N5</f>
        <v>選択要</v>
      </c>
      <c r="R5" s="554" t="str">
        <f>'3.1_検定依頼書_受検機器情報（依頼元=&gt;JCW)'!O5</f>
        <v>選択要</v>
      </c>
      <c r="S5" s="576" t="str">
        <f>'3.1_検定依頼書_受検機器情報（依頼元=&gt;JCW)'!P5</f>
        <v>必須</v>
      </c>
      <c r="T5" s="581"/>
      <c r="U5" s="662" t="str">
        <f>'3.1_検定依頼書_受検機器情報（依頼元=&gt;JCW)'!R5</f>
        <v>必須</v>
      </c>
      <c r="V5" s="662" t="str">
        <f>'3.1_検定依頼書_受検機器情報（依頼元=&gt;JCW)'!S5</f>
        <v>必須</v>
      </c>
      <c r="W5" s="563" t="str">
        <f>'3.1_検定依頼書_受検機器情報（依頼元=&gt;JCW)'!T5</f>
        <v>必須</v>
      </c>
      <c r="X5" s="566" t="s">
        <v>51</v>
      </c>
      <c r="Y5" s="665"/>
      <c r="Z5" s="665"/>
      <c r="AA5" s="569"/>
      <c r="AB5" s="659" t="str">
        <f>'3.1_検定依頼書_受検機器情報（依頼元=&gt;JCW)'!W5</f>
        <v>必須</v>
      </c>
      <c r="AC5" s="659" t="str">
        <f>'3.1_検定依頼書_受検機器情報（依頼元=&gt;JCW)'!X5</f>
        <v>必須</v>
      </c>
      <c r="AD5" s="572" t="s">
        <v>420</v>
      </c>
      <c r="AE5" s="572" t="s">
        <v>422</v>
      </c>
      <c r="AF5" s="572" t="s" ph="1">
        <v>422</v>
      </c>
      <c r="AG5" s="572" t="s">
        <v>424</v>
      </c>
      <c r="AH5" s="554" t="str">
        <f>'3.1_検定依頼書_受検機器情報（依頼元=&gt;JCW)'!Y5</f>
        <v>選択要</v>
      </c>
      <c r="AI5" s="557" t="s">
        <v>411</v>
      </c>
      <c r="AJ5" s="70" t="s">
        <v>92</v>
      </c>
      <c r="AK5" s="212" t="str">
        <f>'3.1_検定依頼書_受検機器情報（依頼元=&gt;JCW)'!AB5</f>
        <v>必須</v>
      </c>
      <c r="AL5" s="214" t="str">
        <f>'3.1_検定依頼書_受検機器情報（依頼元=&gt;JCW)'!AC5</f>
        <v>必須</v>
      </c>
      <c r="AM5" s="196" t="s">
        <v>2</v>
      </c>
      <c r="AN5" s="196" t="s">
        <v>2</v>
      </c>
      <c r="AO5" s="196" t="s">
        <v>2</v>
      </c>
      <c r="AP5" s="197" t="s">
        <v>447</v>
      </c>
    </row>
    <row r="6" spans="2:42" ht="28.5" customHeight="1" x14ac:dyDescent="0.2">
      <c r="B6" s="575"/>
      <c r="C6" s="657"/>
      <c r="D6" s="477"/>
      <c r="E6" s="477"/>
      <c r="F6" s="585"/>
      <c r="G6" s="585"/>
      <c r="H6" s="579"/>
      <c r="I6" s="555"/>
      <c r="J6" s="582"/>
      <c r="K6" s="582"/>
      <c r="L6" s="588"/>
      <c r="M6" s="588"/>
      <c r="N6" s="588"/>
      <c r="O6" s="588"/>
      <c r="P6" s="588"/>
      <c r="Q6" s="477"/>
      <c r="R6" s="555"/>
      <c r="S6" s="477"/>
      <c r="T6" s="582"/>
      <c r="U6" s="663"/>
      <c r="V6" s="663"/>
      <c r="W6" s="564"/>
      <c r="X6" s="567"/>
      <c r="Y6" s="666"/>
      <c r="Z6" s="666"/>
      <c r="AA6" s="570"/>
      <c r="AB6" s="660"/>
      <c r="AC6" s="660"/>
      <c r="AD6" s="573"/>
      <c r="AE6" s="573"/>
      <c r="AF6" s="573" ph="1"/>
      <c r="AG6" s="573"/>
      <c r="AH6" s="555"/>
      <c r="AI6" s="558"/>
      <c r="AJ6" s="69" t="s">
        <v>93</v>
      </c>
      <c r="AK6" s="213" t="str">
        <f>'3.1_検定依頼書_受検機器情報（依頼元=&gt;JCW)'!AB6</f>
        <v>必須</v>
      </c>
      <c r="AL6" s="215" t="str">
        <f>'3.1_検定依頼書_受検機器情報（依頼元=&gt;JCW)'!AC6</f>
        <v>必須</v>
      </c>
      <c r="AM6" s="198" t="s">
        <v>2</v>
      </c>
      <c r="AN6" s="198" t="s">
        <v>2</v>
      </c>
      <c r="AO6" s="198" t="s">
        <v>2</v>
      </c>
      <c r="AP6" s="199" t="s">
        <v>448</v>
      </c>
    </row>
    <row r="7" spans="2:42" ht="28.5" customHeight="1" x14ac:dyDescent="0.2">
      <c r="B7" s="575"/>
      <c r="C7" s="657"/>
      <c r="D7" s="477"/>
      <c r="E7" s="477"/>
      <c r="F7" s="585"/>
      <c r="G7" s="585"/>
      <c r="H7" s="579"/>
      <c r="I7" s="555"/>
      <c r="J7" s="582"/>
      <c r="K7" s="582"/>
      <c r="L7" s="588"/>
      <c r="M7" s="588"/>
      <c r="N7" s="588"/>
      <c r="O7" s="588"/>
      <c r="P7" s="588"/>
      <c r="Q7" s="477"/>
      <c r="R7" s="555"/>
      <c r="S7" s="477"/>
      <c r="T7" s="582"/>
      <c r="U7" s="663"/>
      <c r="V7" s="663"/>
      <c r="W7" s="564"/>
      <c r="X7" s="567"/>
      <c r="Y7" s="666"/>
      <c r="Z7" s="666"/>
      <c r="AA7" s="570"/>
      <c r="AB7" s="660"/>
      <c r="AC7" s="660"/>
      <c r="AD7" s="573"/>
      <c r="AE7" s="573"/>
      <c r="AF7" s="573" ph="1"/>
      <c r="AG7" s="573"/>
      <c r="AH7" s="555"/>
      <c r="AI7" s="558"/>
      <c r="AJ7" s="69" t="s">
        <v>22</v>
      </c>
      <c r="AK7" s="178" t="s">
        <v>405</v>
      </c>
      <c r="AL7" s="194" t="s">
        <v>406</v>
      </c>
      <c r="AM7" s="198" t="s">
        <v>428</v>
      </c>
      <c r="AN7" s="198" t="s">
        <v>428</v>
      </c>
      <c r="AO7" s="198" t="s">
        <v>428</v>
      </c>
      <c r="AP7" s="199" t="s">
        <v>428</v>
      </c>
    </row>
    <row r="8" spans="2:42" ht="28.5" customHeight="1" thickBot="1" x14ac:dyDescent="0.25">
      <c r="B8" s="427"/>
      <c r="C8" s="658"/>
      <c r="D8" s="577"/>
      <c r="E8" s="577"/>
      <c r="F8" s="586"/>
      <c r="G8" s="586"/>
      <c r="H8" s="580"/>
      <c r="I8" s="556"/>
      <c r="J8" s="583"/>
      <c r="K8" s="583"/>
      <c r="L8" s="589"/>
      <c r="M8" s="589"/>
      <c r="N8" s="589"/>
      <c r="O8" s="589"/>
      <c r="P8" s="589"/>
      <c r="Q8" s="577"/>
      <c r="R8" s="556"/>
      <c r="S8" s="577"/>
      <c r="T8" s="583"/>
      <c r="U8" s="664"/>
      <c r="V8" s="664"/>
      <c r="W8" s="565"/>
      <c r="X8" s="568"/>
      <c r="Y8" s="667"/>
      <c r="Z8" s="667"/>
      <c r="AA8" s="571"/>
      <c r="AB8" s="661"/>
      <c r="AC8" s="661"/>
      <c r="AD8" s="574"/>
      <c r="AE8" s="574"/>
      <c r="AF8" s="574" ph="1"/>
      <c r="AG8" s="574"/>
      <c r="AH8" s="556"/>
      <c r="AI8" s="559"/>
      <c r="AJ8" s="71" t="s">
        <v>23</v>
      </c>
      <c r="AK8" s="179" t="s">
        <v>406</v>
      </c>
      <c r="AL8" s="195" t="s">
        <v>406</v>
      </c>
      <c r="AM8" s="200" t="s">
        <v>428</v>
      </c>
      <c r="AN8" s="200" t="s">
        <v>428</v>
      </c>
      <c r="AO8" s="200" t="s">
        <v>428</v>
      </c>
      <c r="AP8" s="201" t="s">
        <v>428</v>
      </c>
    </row>
    <row r="9" spans="2:42" ht="28.5" customHeight="1" x14ac:dyDescent="0.2">
      <c r="B9" s="426">
        <v>2</v>
      </c>
      <c r="C9" s="656"/>
      <c r="D9" s="576" t="str">
        <f>'3.1_検定依頼書_受検機器情報（依頼元=&gt;JCW)'!C9</f>
        <v>選択要</v>
      </c>
      <c r="E9" s="576" t="str">
        <f>'3.1_検定依頼書_受検機器情報（依頼元=&gt;JCW)'!D9</f>
        <v>必須</v>
      </c>
      <c r="F9" s="584">
        <f>'3.1_検定依頼書_受検機器情報（依頼元=&gt;JCW)'!E9</f>
        <v>0</v>
      </c>
      <c r="G9" s="584">
        <f>'3.1_検定依頼書_受検機器情報（依頼元=&gt;JCW)'!F9</f>
        <v>0</v>
      </c>
      <c r="H9" s="578">
        <f>'3.1_検定依頼書_受検機器情報（依頼元=&gt;JCW)'!G9</f>
        <v>0</v>
      </c>
      <c r="I9" s="554" t="str">
        <f>'3.1_検定依頼書_受検機器情報（依頼元=&gt;JCW)'!H9</f>
        <v>必須</v>
      </c>
      <c r="J9" s="581" t="s">
        <v>277</v>
      </c>
      <c r="K9" s="581" t="s">
        <v>277</v>
      </c>
      <c r="L9" s="587" t="s">
        <v>277</v>
      </c>
      <c r="M9" s="587" t="s">
        <v>277</v>
      </c>
      <c r="N9" s="587" t="s">
        <v>417</v>
      </c>
      <c r="O9" s="587" t="s">
        <v>13</v>
      </c>
      <c r="P9" s="587" t="s">
        <v>411</v>
      </c>
      <c r="Q9" s="576" t="str">
        <f>'3.1_検定依頼書_受検機器情報（依頼元=&gt;JCW)'!N9</f>
        <v>選択要</v>
      </c>
      <c r="R9" s="554" t="str">
        <f>'3.1_検定依頼書_受検機器情報（依頼元=&gt;JCW)'!O9</f>
        <v>選択要</v>
      </c>
      <c r="S9" s="576" t="str">
        <f>'3.1_検定依頼書_受検機器情報（依頼元=&gt;JCW)'!P9</f>
        <v>必須</v>
      </c>
      <c r="T9" s="581"/>
      <c r="U9" s="662" t="str">
        <f>'3.1_検定依頼書_受検機器情報（依頼元=&gt;JCW)'!R9</f>
        <v>必須</v>
      </c>
      <c r="V9" s="662" t="str">
        <f>'3.1_検定依頼書_受検機器情報（依頼元=&gt;JCW)'!S9</f>
        <v>必須</v>
      </c>
      <c r="W9" s="563" t="str">
        <f>'3.1_検定依頼書_受検機器情報（依頼元=&gt;JCW)'!T9</f>
        <v>必須</v>
      </c>
      <c r="X9" s="566" t="s">
        <v>51</v>
      </c>
      <c r="Y9" s="665"/>
      <c r="Z9" s="665"/>
      <c r="AA9" s="569"/>
      <c r="AB9" s="659" t="str">
        <f>'3.1_検定依頼書_受検機器情報（依頼元=&gt;JCW)'!W9</f>
        <v>必須</v>
      </c>
      <c r="AC9" s="659" t="str">
        <f>'3.1_検定依頼書_受検機器情報（依頼元=&gt;JCW)'!X9</f>
        <v>必須</v>
      </c>
      <c r="AD9" s="572" t="s">
        <v>420</v>
      </c>
      <c r="AE9" s="572" t="s">
        <v>422</v>
      </c>
      <c r="AF9" s="572" t="s" ph="1">
        <v>422</v>
      </c>
      <c r="AG9" s="572" t="s">
        <v>424</v>
      </c>
      <c r="AH9" s="554" t="str">
        <f>'3.1_検定依頼書_受検機器情報（依頼元=&gt;JCW)'!Y9</f>
        <v>選択要</v>
      </c>
      <c r="AI9" s="557" t="s">
        <v>411</v>
      </c>
      <c r="AJ9" s="70" t="s">
        <v>92</v>
      </c>
      <c r="AK9" s="212" t="str">
        <f>'3.1_検定依頼書_受検機器情報（依頼元=&gt;JCW)'!AB9</f>
        <v>必須</v>
      </c>
      <c r="AL9" s="214" t="str">
        <f>'3.1_検定依頼書_受検機器情報（依頼元=&gt;JCW)'!AC9</f>
        <v>必須</v>
      </c>
      <c r="AM9" s="196" t="s">
        <v>2</v>
      </c>
      <c r="AN9" s="196" t="s">
        <v>2</v>
      </c>
      <c r="AO9" s="196" t="s">
        <v>2</v>
      </c>
      <c r="AP9" s="197" t="s">
        <v>447</v>
      </c>
    </row>
    <row r="10" spans="2:42" ht="28.5" customHeight="1" x14ac:dyDescent="0.2">
      <c r="B10" s="575"/>
      <c r="C10" s="657"/>
      <c r="D10" s="477"/>
      <c r="E10" s="477"/>
      <c r="F10" s="585"/>
      <c r="G10" s="585"/>
      <c r="H10" s="579"/>
      <c r="I10" s="555"/>
      <c r="J10" s="582"/>
      <c r="K10" s="582"/>
      <c r="L10" s="588"/>
      <c r="M10" s="588"/>
      <c r="N10" s="588"/>
      <c r="O10" s="588"/>
      <c r="P10" s="588"/>
      <c r="Q10" s="477"/>
      <c r="R10" s="555"/>
      <c r="S10" s="477"/>
      <c r="T10" s="582"/>
      <c r="U10" s="663"/>
      <c r="V10" s="663"/>
      <c r="W10" s="564"/>
      <c r="X10" s="567"/>
      <c r="Y10" s="666"/>
      <c r="Z10" s="666"/>
      <c r="AA10" s="570"/>
      <c r="AB10" s="660"/>
      <c r="AC10" s="660"/>
      <c r="AD10" s="573"/>
      <c r="AE10" s="573"/>
      <c r="AF10" s="573" ph="1"/>
      <c r="AG10" s="573"/>
      <c r="AH10" s="555"/>
      <c r="AI10" s="558"/>
      <c r="AJ10" s="69" t="s">
        <v>93</v>
      </c>
      <c r="AK10" s="213" t="str">
        <f>'3.1_検定依頼書_受検機器情報（依頼元=&gt;JCW)'!AB10</f>
        <v>必須</v>
      </c>
      <c r="AL10" s="215" t="str">
        <f>'3.1_検定依頼書_受検機器情報（依頼元=&gt;JCW)'!AC10</f>
        <v>必須</v>
      </c>
      <c r="AM10" s="198" t="s">
        <v>2</v>
      </c>
      <c r="AN10" s="198" t="s">
        <v>2</v>
      </c>
      <c r="AO10" s="198" t="s">
        <v>2</v>
      </c>
      <c r="AP10" s="199" t="s">
        <v>448</v>
      </c>
    </row>
    <row r="11" spans="2:42" ht="28.5" customHeight="1" x14ac:dyDescent="0.2">
      <c r="B11" s="575"/>
      <c r="C11" s="657"/>
      <c r="D11" s="477"/>
      <c r="E11" s="477"/>
      <c r="F11" s="585"/>
      <c r="G11" s="585"/>
      <c r="H11" s="579"/>
      <c r="I11" s="555"/>
      <c r="J11" s="582"/>
      <c r="K11" s="582"/>
      <c r="L11" s="588"/>
      <c r="M11" s="588"/>
      <c r="N11" s="588"/>
      <c r="O11" s="588"/>
      <c r="P11" s="588"/>
      <c r="Q11" s="477"/>
      <c r="R11" s="555"/>
      <c r="S11" s="477"/>
      <c r="T11" s="582"/>
      <c r="U11" s="663"/>
      <c r="V11" s="663"/>
      <c r="W11" s="564"/>
      <c r="X11" s="567"/>
      <c r="Y11" s="666"/>
      <c r="Z11" s="666"/>
      <c r="AA11" s="570"/>
      <c r="AB11" s="660"/>
      <c r="AC11" s="660"/>
      <c r="AD11" s="573"/>
      <c r="AE11" s="573"/>
      <c r="AF11" s="573" ph="1"/>
      <c r="AG11" s="573"/>
      <c r="AH11" s="555"/>
      <c r="AI11" s="558"/>
      <c r="AJ11" s="69" t="s">
        <v>22</v>
      </c>
      <c r="AK11" s="178" t="s">
        <v>405</v>
      </c>
      <c r="AL11" s="194" t="s">
        <v>406</v>
      </c>
      <c r="AM11" s="198" t="s">
        <v>428</v>
      </c>
      <c r="AN11" s="198" t="s">
        <v>428</v>
      </c>
      <c r="AO11" s="198" t="s">
        <v>428</v>
      </c>
      <c r="AP11" s="199" t="s">
        <v>428</v>
      </c>
    </row>
    <row r="12" spans="2:42" ht="28.5" customHeight="1" thickBot="1" x14ac:dyDescent="0.25">
      <c r="B12" s="427"/>
      <c r="C12" s="658"/>
      <c r="D12" s="577"/>
      <c r="E12" s="577"/>
      <c r="F12" s="586"/>
      <c r="G12" s="586"/>
      <c r="H12" s="580"/>
      <c r="I12" s="556"/>
      <c r="J12" s="583"/>
      <c r="K12" s="583"/>
      <c r="L12" s="589"/>
      <c r="M12" s="589"/>
      <c r="N12" s="589"/>
      <c r="O12" s="589"/>
      <c r="P12" s="589"/>
      <c r="Q12" s="577"/>
      <c r="R12" s="556"/>
      <c r="S12" s="577"/>
      <c r="T12" s="583"/>
      <c r="U12" s="664"/>
      <c r="V12" s="664"/>
      <c r="W12" s="565"/>
      <c r="X12" s="568"/>
      <c r="Y12" s="667"/>
      <c r="Z12" s="667"/>
      <c r="AA12" s="571"/>
      <c r="AB12" s="661"/>
      <c r="AC12" s="661"/>
      <c r="AD12" s="574"/>
      <c r="AE12" s="574"/>
      <c r="AF12" s="574" ph="1"/>
      <c r="AG12" s="574"/>
      <c r="AH12" s="556"/>
      <c r="AI12" s="559"/>
      <c r="AJ12" s="71" t="s">
        <v>23</v>
      </c>
      <c r="AK12" s="179" t="s">
        <v>406</v>
      </c>
      <c r="AL12" s="195" t="s">
        <v>406</v>
      </c>
      <c r="AM12" s="200" t="s">
        <v>428</v>
      </c>
      <c r="AN12" s="200" t="s">
        <v>428</v>
      </c>
      <c r="AO12" s="200" t="s">
        <v>428</v>
      </c>
      <c r="AP12" s="201" t="s">
        <v>428</v>
      </c>
    </row>
    <row r="13" spans="2:42" ht="28.5" customHeight="1" x14ac:dyDescent="0.2">
      <c r="B13" s="426">
        <v>3</v>
      </c>
      <c r="C13" s="656"/>
      <c r="D13" s="576" t="str">
        <f>'3.1_検定依頼書_受検機器情報（依頼元=&gt;JCW)'!C13</f>
        <v>選択要</v>
      </c>
      <c r="E13" s="576" t="str">
        <f>'3.1_検定依頼書_受検機器情報（依頼元=&gt;JCW)'!D13</f>
        <v>必須</v>
      </c>
      <c r="F13" s="584">
        <f>'3.1_検定依頼書_受検機器情報（依頼元=&gt;JCW)'!E13</f>
        <v>0</v>
      </c>
      <c r="G13" s="584">
        <f>'3.1_検定依頼書_受検機器情報（依頼元=&gt;JCW)'!F13</f>
        <v>0</v>
      </c>
      <c r="H13" s="578">
        <f>'3.1_検定依頼書_受検機器情報（依頼元=&gt;JCW)'!G13</f>
        <v>0</v>
      </c>
      <c r="I13" s="554" t="str">
        <f>'3.1_検定依頼書_受検機器情報（依頼元=&gt;JCW)'!H13</f>
        <v>必須</v>
      </c>
      <c r="J13" s="581" t="s">
        <v>277</v>
      </c>
      <c r="K13" s="581" t="s">
        <v>277</v>
      </c>
      <c r="L13" s="587" t="s">
        <v>277</v>
      </c>
      <c r="M13" s="587" t="s">
        <v>277</v>
      </c>
      <c r="N13" s="587" t="s">
        <v>417</v>
      </c>
      <c r="O13" s="587" t="s">
        <v>13</v>
      </c>
      <c r="P13" s="587" t="s">
        <v>411</v>
      </c>
      <c r="Q13" s="576" t="str">
        <f>'3.1_検定依頼書_受検機器情報（依頼元=&gt;JCW)'!N13</f>
        <v>選択要</v>
      </c>
      <c r="R13" s="554" t="str">
        <f>'3.1_検定依頼書_受検機器情報（依頼元=&gt;JCW)'!O13</f>
        <v>選択要</v>
      </c>
      <c r="S13" s="576" t="str">
        <f>'3.1_検定依頼書_受検機器情報（依頼元=&gt;JCW)'!P13</f>
        <v>必須</v>
      </c>
      <c r="T13" s="581"/>
      <c r="U13" s="662" t="str">
        <f>'3.1_検定依頼書_受検機器情報（依頼元=&gt;JCW)'!R13</f>
        <v>必須</v>
      </c>
      <c r="V13" s="662" t="str">
        <f>'3.1_検定依頼書_受検機器情報（依頼元=&gt;JCW)'!S13</f>
        <v>必須</v>
      </c>
      <c r="W13" s="563" t="str">
        <f>'3.1_検定依頼書_受検機器情報（依頼元=&gt;JCW)'!T13</f>
        <v>必須</v>
      </c>
      <c r="X13" s="566" t="s">
        <v>51</v>
      </c>
      <c r="Y13" s="665"/>
      <c r="Z13" s="665"/>
      <c r="AA13" s="569"/>
      <c r="AB13" s="659" t="str">
        <f>'3.1_検定依頼書_受検機器情報（依頼元=&gt;JCW)'!W13</f>
        <v>必須</v>
      </c>
      <c r="AC13" s="659" t="str">
        <f>'3.1_検定依頼書_受検機器情報（依頼元=&gt;JCW)'!X13</f>
        <v>必須</v>
      </c>
      <c r="AD13" s="572" t="s">
        <v>420</v>
      </c>
      <c r="AE13" s="572" t="s">
        <v>422</v>
      </c>
      <c r="AF13" s="572" t="s" ph="1">
        <v>422</v>
      </c>
      <c r="AG13" s="572" t="s">
        <v>424</v>
      </c>
      <c r="AH13" s="554" t="str">
        <f>'3.1_検定依頼書_受検機器情報（依頼元=&gt;JCW)'!Y13</f>
        <v>選択要</v>
      </c>
      <c r="AI13" s="557" t="s">
        <v>411</v>
      </c>
      <c r="AJ13" s="70" t="s">
        <v>92</v>
      </c>
      <c r="AK13" s="212" t="str">
        <f>'3.1_検定依頼書_受検機器情報（依頼元=&gt;JCW)'!AB13</f>
        <v>必須</v>
      </c>
      <c r="AL13" s="214" t="str">
        <f>'3.1_検定依頼書_受検機器情報（依頼元=&gt;JCW)'!AC13</f>
        <v>必須</v>
      </c>
      <c r="AM13" s="196" t="s">
        <v>2</v>
      </c>
      <c r="AN13" s="196" t="s">
        <v>2</v>
      </c>
      <c r="AO13" s="196" t="s">
        <v>2</v>
      </c>
      <c r="AP13" s="197" t="s">
        <v>447</v>
      </c>
    </row>
    <row r="14" spans="2:42" ht="28.5" customHeight="1" x14ac:dyDescent="0.2">
      <c r="B14" s="575"/>
      <c r="C14" s="657"/>
      <c r="D14" s="477"/>
      <c r="E14" s="477"/>
      <c r="F14" s="585"/>
      <c r="G14" s="585"/>
      <c r="H14" s="579"/>
      <c r="I14" s="555"/>
      <c r="J14" s="582"/>
      <c r="K14" s="582"/>
      <c r="L14" s="588"/>
      <c r="M14" s="588"/>
      <c r="N14" s="588"/>
      <c r="O14" s="588"/>
      <c r="P14" s="588"/>
      <c r="Q14" s="477"/>
      <c r="R14" s="555"/>
      <c r="S14" s="477"/>
      <c r="T14" s="582"/>
      <c r="U14" s="663"/>
      <c r="V14" s="663"/>
      <c r="W14" s="564"/>
      <c r="X14" s="567"/>
      <c r="Y14" s="666"/>
      <c r="Z14" s="666"/>
      <c r="AA14" s="570"/>
      <c r="AB14" s="660"/>
      <c r="AC14" s="660"/>
      <c r="AD14" s="573"/>
      <c r="AE14" s="573"/>
      <c r="AF14" s="573" ph="1"/>
      <c r="AG14" s="573"/>
      <c r="AH14" s="555"/>
      <c r="AI14" s="558"/>
      <c r="AJ14" s="69" t="s">
        <v>93</v>
      </c>
      <c r="AK14" s="213" t="str">
        <f>'3.1_検定依頼書_受検機器情報（依頼元=&gt;JCW)'!AB14</f>
        <v>必須</v>
      </c>
      <c r="AL14" s="215" t="str">
        <f>'3.1_検定依頼書_受検機器情報（依頼元=&gt;JCW)'!AC14</f>
        <v>必須</v>
      </c>
      <c r="AM14" s="198" t="s">
        <v>2</v>
      </c>
      <c r="AN14" s="198" t="s">
        <v>2</v>
      </c>
      <c r="AO14" s="198" t="s">
        <v>2</v>
      </c>
      <c r="AP14" s="199" t="s">
        <v>448</v>
      </c>
    </row>
    <row r="15" spans="2:42" ht="28.5" customHeight="1" x14ac:dyDescent="0.2">
      <c r="B15" s="575"/>
      <c r="C15" s="657"/>
      <c r="D15" s="477"/>
      <c r="E15" s="477"/>
      <c r="F15" s="585"/>
      <c r="G15" s="585"/>
      <c r="H15" s="579"/>
      <c r="I15" s="555"/>
      <c r="J15" s="582"/>
      <c r="K15" s="582"/>
      <c r="L15" s="588"/>
      <c r="M15" s="588"/>
      <c r="N15" s="588"/>
      <c r="O15" s="588"/>
      <c r="P15" s="588"/>
      <c r="Q15" s="477"/>
      <c r="R15" s="555"/>
      <c r="S15" s="477"/>
      <c r="T15" s="582"/>
      <c r="U15" s="663"/>
      <c r="V15" s="663"/>
      <c r="W15" s="564"/>
      <c r="X15" s="567"/>
      <c r="Y15" s="666"/>
      <c r="Z15" s="666"/>
      <c r="AA15" s="570"/>
      <c r="AB15" s="660"/>
      <c r="AC15" s="660"/>
      <c r="AD15" s="573"/>
      <c r="AE15" s="573"/>
      <c r="AF15" s="573" ph="1"/>
      <c r="AG15" s="573"/>
      <c r="AH15" s="555"/>
      <c r="AI15" s="558"/>
      <c r="AJ15" s="69" t="s">
        <v>22</v>
      </c>
      <c r="AK15" s="178" t="s">
        <v>405</v>
      </c>
      <c r="AL15" s="194" t="s">
        <v>406</v>
      </c>
      <c r="AM15" s="198" t="s">
        <v>428</v>
      </c>
      <c r="AN15" s="198" t="s">
        <v>428</v>
      </c>
      <c r="AO15" s="198" t="s">
        <v>428</v>
      </c>
      <c r="AP15" s="199" t="s">
        <v>428</v>
      </c>
    </row>
    <row r="16" spans="2:42" ht="28.5" customHeight="1" thickBot="1" x14ac:dyDescent="0.25">
      <c r="B16" s="427"/>
      <c r="C16" s="658"/>
      <c r="D16" s="577"/>
      <c r="E16" s="577"/>
      <c r="F16" s="586"/>
      <c r="G16" s="586"/>
      <c r="H16" s="580"/>
      <c r="I16" s="556"/>
      <c r="J16" s="583"/>
      <c r="K16" s="583"/>
      <c r="L16" s="589"/>
      <c r="M16" s="589"/>
      <c r="N16" s="589"/>
      <c r="O16" s="589"/>
      <c r="P16" s="589"/>
      <c r="Q16" s="577"/>
      <c r="R16" s="556"/>
      <c r="S16" s="577"/>
      <c r="T16" s="583"/>
      <c r="U16" s="664"/>
      <c r="V16" s="664"/>
      <c r="W16" s="565"/>
      <c r="X16" s="568"/>
      <c r="Y16" s="667"/>
      <c r="Z16" s="667"/>
      <c r="AA16" s="571"/>
      <c r="AB16" s="661"/>
      <c r="AC16" s="661"/>
      <c r="AD16" s="574"/>
      <c r="AE16" s="574"/>
      <c r="AF16" s="574" ph="1"/>
      <c r="AG16" s="574"/>
      <c r="AH16" s="556"/>
      <c r="AI16" s="559"/>
      <c r="AJ16" s="71" t="s">
        <v>23</v>
      </c>
      <c r="AK16" s="179" t="s">
        <v>406</v>
      </c>
      <c r="AL16" s="195" t="s">
        <v>406</v>
      </c>
      <c r="AM16" s="200" t="s">
        <v>428</v>
      </c>
      <c r="AN16" s="200" t="s">
        <v>428</v>
      </c>
      <c r="AO16" s="200" t="s">
        <v>428</v>
      </c>
      <c r="AP16" s="201" t="s">
        <v>428</v>
      </c>
    </row>
    <row r="17" spans="2:42" ht="28.5" customHeight="1" x14ac:dyDescent="0.2">
      <c r="B17" s="426">
        <v>4</v>
      </c>
      <c r="C17" s="656"/>
      <c r="D17" s="576" t="str">
        <f>'3.1_検定依頼書_受検機器情報（依頼元=&gt;JCW)'!C17</f>
        <v>選択要</v>
      </c>
      <c r="E17" s="576" t="str">
        <f>'3.1_検定依頼書_受検機器情報（依頼元=&gt;JCW)'!D17</f>
        <v>必須</v>
      </c>
      <c r="F17" s="584">
        <f>'3.1_検定依頼書_受検機器情報（依頼元=&gt;JCW)'!E17</f>
        <v>0</v>
      </c>
      <c r="G17" s="584">
        <f>'3.1_検定依頼書_受検機器情報（依頼元=&gt;JCW)'!F17</f>
        <v>0</v>
      </c>
      <c r="H17" s="578">
        <f>'3.1_検定依頼書_受検機器情報（依頼元=&gt;JCW)'!G17</f>
        <v>0</v>
      </c>
      <c r="I17" s="554" t="str">
        <f>'3.1_検定依頼書_受検機器情報（依頼元=&gt;JCW)'!H17</f>
        <v>必須</v>
      </c>
      <c r="J17" s="581" t="s">
        <v>277</v>
      </c>
      <c r="K17" s="581" t="s">
        <v>277</v>
      </c>
      <c r="L17" s="587" t="s">
        <v>277</v>
      </c>
      <c r="M17" s="587" t="s">
        <v>277</v>
      </c>
      <c r="N17" s="587" t="s">
        <v>417</v>
      </c>
      <c r="O17" s="587" t="s">
        <v>13</v>
      </c>
      <c r="P17" s="587" t="s">
        <v>411</v>
      </c>
      <c r="Q17" s="576" t="str">
        <f>'3.1_検定依頼書_受検機器情報（依頼元=&gt;JCW)'!N17</f>
        <v>選択要</v>
      </c>
      <c r="R17" s="554" t="str">
        <f>'3.1_検定依頼書_受検機器情報（依頼元=&gt;JCW)'!O17</f>
        <v>選択要</v>
      </c>
      <c r="S17" s="576" t="str">
        <f>'3.1_検定依頼書_受検機器情報（依頼元=&gt;JCW)'!P17</f>
        <v>必須</v>
      </c>
      <c r="T17" s="581"/>
      <c r="U17" s="662" t="str">
        <f>'3.1_検定依頼書_受検機器情報（依頼元=&gt;JCW)'!R17</f>
        <v>必須</v>
      </c>
      <c r="V17" s="662" t="str">
        <f>'3.1_検定依頼書_受検機器情報（依頼元=&gt;JCW)'!S17</f>
        <v>必須</v>
      </c>
      <c r="W17" s="563" t="str">
        <f>'3.1_検定依頼書_受検機器情報（依頼元=&gt;JCW)'!T17</f>
        <v>必須</v>
      </c>
      <c r="X17" s="566" t="s">
        <v>51</v>
      </c>
      <c r="Y17" s="665"/>
      <c r="Z17" s="665"/>
      <c r="AA17" s="569"/>
      <c r="AB17" s="659" t="str">
        <f>'3.1_検定依頼書_受検機器情報（依頼元=&gt;JCW)'!W17</f>
        <v>必須</v>
      </c>
      <c r="AC17" s="659" t="str">
        <f>'3.1_検定依頼書_受検機器情報（依頼元=&gt;JCW)'!X17</f>
        <v>必須</v>
      </c>
      <c r="AD17" s="572" t="s">
        <v>420</v>
      </c>
      <c r="AE17" s="572" t="s">
        <v>422</v>
      </c>
      <c r="AF17" s="572" t="s" ph="1">
        <v>422</v>
      </c>
      <c r="AG17" s="572" t="s">
        <v>424</v>
      </c>
      <c r="AH17" s="554" t="str">
        <f>'3.1_検定依頼書_受検機器情報（依頼元=&gt;JCW)'!Y17</f>
        <v>選択要</v>
      </c>
      <c r="AI17" s="557" t="s">
        <v>411</v>
      </c>
      <c r="AJ17" s="70" t="s">
        <v>92</v>
      </c>
      <c r="AK17" s="212" t="str">
        <f>'3.1_検定依頼書_受検機器情報（依頼元=&gt;JCW)'!AB17</f>
        <v>必須</v>
      </c>
      <c r="AL17" s="214" t="str">
        <f>'3.1_検定依頼書_受検機器情報（依頼元=&gt;JCW)'!AC17</f>
        <v>必須</v>
      </c>
      <c r="AM17" s="196" t="s">
        <v>2</v>
      </c>
      <c r="AN17" s="196" t="s">
        <v>2</v>
      </c>
      <c r="AO17" s="196" t="s">
        <v>2</v>
      </c>
      <c r="AP17" s="197" t="s">
        <v>447</v>
      </c>
    </row>
    <row r="18" spans="2:42" ht="28.5" customHeight="1" x14ac:dyDescent="0.2">
      <c r="B18" s="575"/>
      <c r="C18" s="657"/>
      <c r="D18" s="477"/>
      <c r="E18" s="477"/>
      <c r="F18" s="585"/>
      <c r="G18" s="585"/>
      <c r="H18" s="579"/>
      <c r="I18" s="555"/>
      <c r="J18" s="582"/>
      <c r="K18" s="582"/>
      <c r="L18" s="588"/>
      <c r="M18" s="588"/>
      <c r="N18" s="588"/>
      <c r="O18" s="588"/>
      <c r="P18" s="588"/>
      <c r="Q18" s="477"/>
      <c r="R18" s="555"/>
      <c r="S18" s="477"/>
      <c r="T18" s="582"/>
      <c r="U18" s="663"/>
      <c r="V18" s="663"/>
      <c r="W18" s="564"/>
      <c r="X18" s="567"/>
      <c r="Y18" s="666"/>
      <c r="Z18" s="666"/>
      <c r="AA18" s="570"/>
      <c r="AB18" s="660"/>
      <c r="AC18" s="660"/>
      <c r="AD18" s="573"/>
      <c r="AE18" s="573"/>
      <c r="AF18" s="573" ph="1"/>
      <c r="AG18" s="573"/>
      <c r="AH18" s="555"/>
      <c r="AI18" s="558"/>
      <c r="AJ18" s="69" t="s">
        <v>93</v>
      </c>
      <c r="AK18" s="213" t="str">
        <f>'3.1_検定依頼書_受検機器情報（依頼元=&gt;JCW)'!AB18</f>
        <v>必須</v>
      </c>
      <c r="AL18" s="215" t="str">
        <f>'3.1_検定依頼書_受検機器情報（依頼元=&gt;JCW)'!AC18</f>
        <v>必須</v>
      </c>
      <c r="AM18" s="198" t="s">
        <v>2</v>
      </c>
      <c r="AN18" s="198" t="s">
        <v>2</v>
      </c>
      <c r="AO18" s="198" t="s">
        <v>2</v>
      </c>
      <c r="AP18" s="199" t="s">
        <v>448</v>
      </c>
    </row>
    <row r="19" spans="2:42" ht="28.5" customHeight="1" x14ac:dyDescent="0.2">
      <c r="B19" s="575"/>
      <c r="C19" s="657"/>
      <c r="D19" s="477"/>
      <c r="E19" s="477"/>
      <c r="F19" s="585"/>
      <c r="G19" s="585"/>
      <c r="H19" s="579"/>
      <c r="I19" s="555"/>
      <c r="J19" s="582"/>
      <c r="K19" s="582"/>
      <c r="L19" s="588"/>
      <c r="M19" s="588"/>
      <c r="N19" s="588"/>
      <c r="O19" s="588"/>
      <c r="P19" s="588"/>
      <c r="Q19" s="477"/>
      <c r="R19" s="555"/>
      <c r="S19" s="477"/>
      <c r="T19" s="582"/>
      <c r="U19" s="663"/>
      <c r="V19" s="663"/>
      <c r="W19" s="564"/>
      <c r="X19" s="567"/>
      <c r="Y19" s="666"/>
      <c r="Z19" s="666"/>
      <c r="AA19" s="570"/>
      <c r="AB19" s="660"/>
      <c r="AC19" s="660"/>
      <c r="AD19" s="573"/>
      <c r="AE19" s="573"/>
      <c r="AF19" s="573" ph="1"/>
      <c r="AG19" s="573"/>
      <c r="AH19" s="555"/>
      <c r="AI19" s="558"/>
      <c r="AJ19" s="69" t="s">
        <v>22</v>
      </c>
      <c r="AK19" s="178" t="s">
        <v>405</v>
      </c>
      <c r="AL19" s="194" t="s">
        <v>406</v>
      </c>
      <c r="AM19" s="198" t="s">
        <v>428</v>
      </c>
      <c r="AN19" s="198" t="s">
        <v>428</v>
      </c>
      <c r="AO19" s="198" t="s">
        <v>428</v>
      </c>
      <c r="AP19" s="199" t="s">
        <v>428</v>
      </c>
    </row>
    <row r="20" spans="2:42" ht="28.5" customHeight="1" thickBot="1" x14ac:dyDescent="0.25">
      <c r="B20" s="427"/>
      <c r="C20" s="658"/>
      <c r="D20" s="577"/>
      <c r="E20" s="577"/>
      <c r="F20" s="586"/>
      <c r="G20" s="586"/>
      <c r="H20" s="580"/>
      <c r="I20" s="556"/>
      <c r="J20" s="583"/>
      <c r="K20" s="583"/>
      <c r="L20" s="589"/>
      <c r="M20" s="589"/>
      <c r="N20" s="589"/>
      <c r="O20" s="589"/>
      <c r="P20" s="589"/>
      <c r="Q20" s="577"/>
      <c r="R20" s="556"/>
      <c r="S20" s="577"/>
      <c r="T20" s="583"/>
      <c r="U20" s="664"/>
      <c r="V20" s="664"/>
      <c r="W20" s="565"/>
      <c r="X20" s="568"/>
      <c r="Y20" s="667"/>
      <c r="Z20" s="667"/>
      <c r="AA20" s="571"/>
      <c r="AB20" s="661"/>
      <c r="AC20" s="661"/>
      <c r="AD20" s="574"/>
      <c r="AE20" s="574"/>
      <c r="AF20" s="574" ph="1"/>
      <c r="AG20" s="574"/>
      <c r="AH20" s="556"/>
      <c r="AI20" s="559"/>
      <c r="AJ20" s="71" t="s">
        <v>23</v>
      </c>
      <c r="AK20" s="179" t="s">
        <v>406</v>
      </c>
      <c r="AL20" s="195" t="s">
        <v>406</v>
      </c>
      <c r="AM20" s="200" t="s">
        <v>428</v>
      </c>
      <c r="AN20" s="200" t="s">
        <v>428</v>
      </c>
      <c r="AO20" s="200" t="s">
        <v>428</v>
      </c>
      <c r="AP20" s="201" t="s">
        <v>428</v>
      </c>
    </row>
    <row r="21" spans="2:42" ht="28.5" customHeight="1" x14ac:dyDescent="0.2">
      <c r="B21" s="426">
        <v>5</v>
      </c>
      <c r="C21" s="656"/>
      <c r="D21" s="576" t="str">
        <f>'3.1_検定依頼書_受検機器情報（依頼元=&gt;JCW)'!C21</f>
        <v>選択要</v>
      </c>
      <c r="E21" s="576" t="str">
        <f>'3.1_検定依頼書_受検機器情報（依頼元=&gt;JCW)'!D21</f>
        <v>必須</v>
      </c>
      <c r="F21" s="584">
        <f>'3.1_検定依頼書_受検機器情報（依頼元=&gt;JCW)'!E21</f>
        <v>0</v>
      </c>
      <c r="G21" s="584">
        <f>'3.1_検定依頼書_受検機器情報（依頼元=&gt;JCW)'!F21</f>
        <v>0</v>
      </c>
      <c r="H21" s="578">
        <f>'3.1_検定依頼書_受検機器情報（依頼元=&gt;JCW)'!G21</f>
        <v>0</v>
      </c>
      <c r="I21" s="554" t="str">
        <f>'3.1_検定依頼書_受検機器情報（依頼元=&gt;JCW)'!H21</f>
        <v>必須</v>
      </c>
      <c r="J21" s="581" t="s">
        <v>277</v>
      </c>
      <c r="K21" s="581" t="s">
        <v>277</v>
      </c>
      <c r="L21" s="587" t="s">
        <v>277</v>
      </c>
      <c r="M21" s="587" t="s">
        <v>277</v>
      </c>
      <c r="N21" s="587" t="s">
        <v>417</v>
      </c>
      <c r="O21" s="587" t="s">
        <v>13</v>
      </c>
      <c r="P21" s="587" t="s">
        <v>411</v>
      </c>
      <c r="Q21" s="576" t="str">
        <f>'3.1_検定依頼書_受検機器情報（依頼元=&gt;JCW)'!N21</f>
        <v>選択要</v>
      </c>
      <c r="R21" s="554" t="str">
        <f>'3.1_検定依頼書_受検機器情報（依頼元=&gt;JCW)'!O21</f>
        <v>選択要</v>
      </c>
      <c r="S21" s="576" t="str">
        <f>'3.1_検定依頼書_受検機器情報（依頼元=&gt;JCW)'!P21</f>
        <v>必須</v>
      </c>
      <c r="T21" s="581"/>
      <c r="U21" s="662" t="str">
        <f>'3.1_検定依頼書_受検機器情報（依頼元=&gt;JCW)'!R21</f>
        <v>必須</v>
      </c>
      <c r="V21" s="662" t="str">
        <f>'3.1_検定依頼書_受検機器情報（依頼元=&gt;JCW)'!S21</f>
        <v>必須</v>
      </c>
      <c r="W21" s="563" t="str">
        <f>'3.1_検定依頼書_受検機器情報（依頼元=&gt;JCW)'!T21</f>
        <v>必須</v>
      </c>
      <c r="X21" s="566" t="s">
        <v>51</v>
      </c>
      <c r="Y21" s="665"/>
      <c r="Z21" s="665"/>
      <c r="AA21" s="569"/>
      <c r="AB21" s="659" t="str">
        <f>'3.1_検定依頼書_受検機器情報（依頼元=&gt;JCW)'!W21</f>
        <v>必須</v>
      </c>
      <c r="AC21" s="659" t="str">
        <f>'3.1_検定依頼書_受検機器情報（依頼元=&gt;JCW)'!X21</f>
        <v>必須</v>
      </c>
      <c r="AD21" s="572" t="s">
        <v>420</v>
      </c>
      <c r="AE21" s="572" t="s">
        <v>422</v>
      </c>
      <c r="AF21" s="572" t="s" ph="1">
        <v>422</v>
      </c>
      <c r="AG21" s="572" t="s">
        <v>424</v>
      </c>
      <c r="AH21" s="554" t="str">
        <f>'3.1_検定依頼書_受検機器情報（依頼元=&gt;JCW)'!Y21</f>
        <v>選択要</v>
      </c>
      <c r="AI21" s="557" t="s">
        <v>411</v>
      </c>
      <c r="AJ21" s="70" t="s">
        <v>92</v>
      </c>
      <c r="AK21" s="212" t="str">
        <f>'3.1_検定依頼書_受検機器情報（依頼元=&gt;JCW)'!AB21</f>
        <v>必須</v>
      </c>
      <c r="AL21" s="214" t="str">
        <f>'3.1_検定依頼書_受検機器情報（依頼元=&gt;JCW)'!AC21</f>
        <v>必須</v>
      </c>
      <c r="AM21" s="196" t="s">
        <v>2</v>
      </c>
      <c r="AN21" s="196" t="s">
        <v>2</v>
      </c>
      <c r="AO21" s="196" t="s">
        <v>2</v>
      </c>
      <c r="AP21" s="197" t="s">
        <v>447</v>
      </c>
    </row>
    <row r="22" spans="2:42" ht="28.5" customHeight="1" x14ac:dyDescent="0.2">
      <c r="B22" s="575"/>
      <c r="C22" s="657"/>
      <c r="D22" s="477"/>
      <c r="E22" s="477"/>
      <c r="F22" s="585"/>
      <c r="G22" s="585"/>
      <c r="H22" s="579"/>
      <c r="I22" s="555"/>
      <c r="J22" s="582"/>
      <c r="K22" s="582"/>
      <c r="L22" s="588"/>
      <c r="M22" s="588"/>
      <c r="N22" s="588"/>
      <c r="O22" s="588"/>
      <c r="P22" s="588"/>
      <c r="Q22" s="477"/>
      <c r="R22" s="555"/>
      <c r="S22" s="477"/>
      <c r="T22" s="582"/>
      <c r="U22" s="663"/>
      <c r="V22" s="663"/>
      <c r="W22" s="564"/>
      <c r="X22" s="567"/>
      <c r="Y22" s="666"/>
      <c r="Z22" s="666"/>
      <c r="AA22" s="570"/>
      <c r="AB22" s="660"/>
      <c r="AC22" s="660"/>
      <c r="AD22" s="573"/>
      <c r="AE22" s="573"/>
      <c r="AF22" s="573" ph="1"/>
      <c r="AG22" s="573"/>
      <c r="AH22" s="555"/>
      <c r="AI22" s="558"/>
      <c r="AJ22" s="69" t="s">
        <v>93</v>
      </c>
      <c r="AK22" s="213" t="str">
        <f>'3.1_検定依頼書_受検機器情報（依頼元=&gt;JCW)'!AB22</f>
        <v>必須</v>
      </c>
      <c r="AL22" s="215" t="str">
        <f>'3.1_検定依頼書_受検機器情報（依頼元=&gt;JCW)'!AC22</f>
        <v>必須</v>
      </c>
      <c r="AM22" s="198" t="s">
        <v>2</v>
      </c>
      <c r="AN22" s="198" t="s">
        <v>2</v>
      </c>
      <c r="AO22" s="198" t="s">
        <v>2</v>
      </c>
      <c r="AP22" s="199" t="s">
        <v>448</v>
      </c>
    </row>
    <row r="23" spans="2:42" ht="28.5" customHeight="1" x14ac:dyDescent="0.2">
      <c r="B23" s="575"/>
      <c r="C23" s="657"/>
      <c r="D23" s="477"/>
      <c r="E23" s="477"/>
      <c r="F23" s="585"/>
      <c r="G23" s="585"/>
      <c r="H23" s="579"/>
      <c r="I23" s="555"/>
      <c r="J23" s="582"/>
      <c r="K23" s="582"/>
      <c r="L23" s="588"/>
      <c r="M23" s="588"/>
      <c r="N23" s="588"/>
      <c r="O23" s="588"/>
      <c r="P23" s="588"/>
      <c r="Q23" s="477"/>
      <c r="R23" s="555"/>
      <c r="S23" s="477"/>
      <c r="T23" s="582"/>
      <c r="U23" s="663"/>
      <c r="V23" s="663"/>
      <c r="W23" s="564"/>
      <c r="X23" s="567"/>
      <c r="Y23" s="666"/>
      <c r="Z23" s="666"/>
      <c r="AA23" s="570"/>
      <c r="AB23" s="660"/>
      <c r="AC23" s="660"/>
      <c r="AD23" s="573"/>
      <c r="AE23" s="573"/>
      <c r="AF23" s="573" ph="1"/>
      <c r="AG23" s="573"/>
      <c r="AH23" s="555"/>
      <c r="AI23" s="558"/>
      <c r="AJ23" s="69" t="s">
        <v>22</v>
      </c>
      <c r="AK23" s="178" t="s">
        <v>405</v>
      </c>
      <c r="AL23" s="194" t="s">
        <v>406</v>
      </c>
      <c r="AM23" s="198" t="s">
        <v>428</v>
      </c>
      <c r="AN23" s="198" t="s">
        <v>428</v>
      </c>
      <c r="AO23" s="198" t="s">
        <v>428</v>
      </c>
      <c r="AP23" s="199" t="s">
        <v>428</v>
      </c>
    </row>
    <row r="24" spans="2:42" ht="28.5" customHeight="1" thickBot="1" x14ac:dyDescent="0.25">
      <c r="B24" s="427"/>
      <c r="C24" s="658"/>
      <c r="D24" s="577"/>
      <c r="E24" s="577"/>
      <c r="F24" s="586"/>
      <c r="G24" s="586"/>
      <c r="H24" s="580"/>
      <c r="I24" s="556"/>
      <c r="J24" s="583"/>
      <c r="K24" s="583"/>
      <c r="L24" s="589"/>
      <c r="M24" s="589"/>
      <c r="N24" s="589"/>
      <c r="O24" s="589"/>
      <c r="P24" s="589"/>
      <c r="Q24" s="577"/>
      <c r="R24" s="556"/>
      <c r="S24" s="577"/>
      <c r="T24" s="583"/>
      <c r="U24" s="664"/>
      <c r="V24" s="664"/>
      <c r="W24" s="565"/>
      <c r="X24" s="568"/>
      <c r="Y24" s="667"/>
      <c r="Z24" s="667"/>
      <c r="AA24" s="571"/>
      <c r="AB24" s="661"/>
      <c r="AC24" s="661"/>
      <c r="AD24" s="574"/>
      <c r="AE24" s="574"/>
      <c r="AF24" s="574" ph="1"/>
      <c r="AG24" s="574"/>
      <c r="AH24" s="556"/>
      <c r="AI24" s="559"/>
      <c r="AJ24" s="71" t="s">
        <v>23</v>
      </c>
      <c r="AK24" s="179" t="s">
        <v>406</v>
      </c>
      <c r="AL24" s="195" t="s">
        <v>406</v>
      </c>
      <c r="AM24" s="200" t="s">
        <v>428</v>
      </c>
      <c r="AN24" s="200" t="s">
        <v>428</v>
      </c>
      <c r="AO24" s="200" t="s">
        <v>428</v>
      </c>
      <c r="AP24" s="201" t="s">
        <v>428</v>
      </c>
    </row>
    <row r="25" spans="2:42" ht="28.5" customHeight="1" x14ac:dyDescent="0.2">
      <c r="B25" s="426">
        <v>6</v>
      </c>
      <c r="C25" s="656"/>
      <c r="D25" s="576" t="str">
        <f>'3.1_検定依頼書_受検機器情報（依頼元=&gt;JCW)'!C25</f>
        <v>選択要</v>
      </c>
      <c r="E25" s="576" t="str">
        <f>'3.1_検定依頼書_受検機器情報（依頼元=&gt;JCW)'!D25</f>
        <v>必須</v>
      </c>
      <c r="F25" s="584">
        <f>'3.1_検定依頼書_受検機器情報（依頼元=&gt;JCW)'!E25</f>
        <v>0</v>
      </c>
      <c r="G25" s="584">
        <f>'3.1_検定依頼書_受検機器情報（依頼元=&gt;JCW)'!F25</f>
        <v>0</v>
      </c>
      <c r="H25" s="578">
        <f>'3.1_検定依頼書_受検機器情報（依頼元=&gt;JCW)'!G25</f>
        <v>0</v>
      </c>
      <c r="I25" s="554" t="str">
        <f>'3.1_検定依頼書_受検機器情報（依頼元=&gt;JCW)'!H25</f>
        <v>必須</v>
      </c>
      <c r="J25" s="581" t="s">
        <v>277</v>
      </c>
      <c r="K25" s="581" t="s">
        <v>277</v>
      </c>
      <c r="L25" s="587" t="s">
        <v>277</v>
      </c>
      <c r="M25" s="587" t="s">
        <v>277</v>
      </c>
      <c r="N25" s="587" t="s">
        <v>417</v>
      </c>
      <c r="O25" s="587" t="s">
        <v>13</v>
      </c>
      <c r="P25" s="587" t="s">
        <v>411</v>
      </c>
      <c r="Q25" s="576" t="str">
        <f>'3.1_検定依頼書_受検機器情報（依頼元=&gt;JCW)'!N25</f>
        <v>選択要</v>
      </c>
      <c r="R25" s="554" t="str">
        <f>'3.1_検定依頼書_受検機器情報（依頼元=&gt;JCW)'!O25</f>
        <v>選択要</v>
      </c>
      <c r="S25" s="576" t="str">
        <f>'3.1_検定依頼書_受検機器情報（依頼元=&gt;JCW)'!P25</f>
        <v>必須</v>
      </c>
      <c r="T25" s="581"/>
      <c r="U25" s="662" t="str">
        <f>'3.1_検定依頼書_受検機器情報（依頼元=&gt;JCW)'!R25</f>
        <v>必須</v>
      </c>
      <c r="V25" s="662" t="str">
        <f>'3.1_検定依頼書_受検機器情報（依頼元=&gt;JCW)'!S25</f>
        <v>必須</v>
      </c>
      <c r="W25" s="563" t="str">
        <f>'3.1_検定依頼書_受検機器情報（依頼元=&gt;JCW)'!T25</f>
        <v>必須</v>
      </c>
      <c r="X25" s="566" t="s">
        <v>51</v>
      </c>
      <c r="Y25" s="665"/>
      <c r="Z25" s="665"/>
      <c r="AA25" s="569"/>
      <c r="AB25" s="659" t="str">
        <f>'3.1_検定依頼書_受検機器情報（依頼元=&gt;JCW)'!W25</f>
        <v>必須</v>
      </c>
      <c r="AC25" s="659" t="str">
        <f>'3.1_検定依頼書_受検機器情報（依頼元=&gt;JCW)'!X25</f>
        <v>必須</v>
      </c>
      <c r="AD25" s="572" t="s">
        <v>420</v>
      </c>
      <c r="AE25" s="572" t="s">
        <v>422</v>
      </c>
      <c r="AF25" s="572" t="s" ph="1">
        <v>422</v>
      </c>
      <c r="AG25" s="572" t="s">
        <v>424</v>
      </c>
      <c r="AH25" s="554" t="str">
        <f>'3.1_検定依頼書_受検機器情報（依頼元=&gt;JCW)'!Y25</f>
        <v>選択要</v>
      </c>
      <c r="AI25" s="557" t="s">
        <v>411</v>
      </c>
      <c r="AJ25" s="70" t="s">
        <v>92</v>
      </c>
      <c r="AK25" s="212" t="str">
        <f>'3.1_検定依頼書_受検機器情報（依頼元=&gt;JCW)'!AB25</f>
        <v>必須</v>
      </c>
      <c r="AL25" s="214" t="str">
        <f>'3.1_検定依頼書_受検機器情報（依頼元=&gt;JCW)'!AC25</f>
        <v>必須</v>
      </c>
      <c r="AM25" s="196" t="s">
        <v>2</v>
      </c>
      <c r="AN25" s="196" t="s">
        <v>2</v>
      </c>
      <c r="AO25" s="196" t="s">
        <v>2</v>
      </c>
      <c r="AP25" s="197" t="s">
        <v>447</v>
      </c>
    </row>
    <row r="26" spans="2:42" ht="28.5" customHeight="1" x14ac:dyDescent="0.2">
      <c r="B26" s="575"/>
      <c r="C26" s="657"/>
      <c r="D26" s="477"/>
      <c r="E26" s="477"/>
      <c r="F26" s="585"/>
      <c r="G26" s="585"/>
      <c r="H26" s="579"/>
      <c r="I26" s="555"/>
      <c r="J26" s="582"/>
      <c r="K26" s="582"/>
      <c r="L26" s="588"/>
      <c r="M26" s="588"/>
      <c r="N26" s="588"/>
      <c r="O26" s="588"/>
      <c r="P26" s="588"/>
      <c r="Q26" s="477"/>
      <c r="R26" s="555"/>
      <c r="S26" s="477"/>
      <c r="T26" s="582"/>
      <c r="U26" s="663"/>
      <c r="V26" s="663"/>
      <c r="W26" s="564"/>
      <c r="X26" s="567"/>
      <c r="Y26" s="666"/>
      <c r="Z26" s="666"/>
      <c r="AA26" s="570"/>
      <c r="AB26" s="660"/>
      <c r="AC26" s="660"/>
      <c r="AD26" s="573"/>
      <c r="AE26" s="573"/>
      <c r="AF26" s="573" ph="1"/>
      <c r="AG26" s="573"/>
      <c r="AH26" s="555"/>
      <c r="AI26" s="558"/>
      <c r="AJ26" s="69" t="s">
        <v>93</v>
      </c>
      <c r="AK26" s="213" t="str">
        <f>'3.1_検定依頼書_受検機器情報（依頼元=&gt;JCW)'!AB26</f>
        <v>必須</v>
      </c>
      <c r="AL26" s="215" t="str">
        <f>'3.1_検定依頼書_受検機器情報（依頼元=&gt;JCW)'!AC26</f>
        <v>必須</v>
      </c>
      <c r="AM26" s="198" t="s">
        <v>2</v>
      </c>
      <c r="AN26" s="198" t="s">
        <v>2</v>
      </c>
      <c r="AO26" s="198" t="s">
        <v>2</v>
      </c>
      <c r="AP26" s="199" t="s">
        <v>448</v>
      </c>
    </row>
    <row r="27" spans="2:42" ht="28.5" customHeight="1" x14ac:dyDescent="0.2">
      <c r="B27" s="575"/>
      <c r="C27" s="657"/>
      <c r="D27" s="477"/>
      <c r="E27" s="477"/>
      <c r="F27" s="585"/>
      <c r="G27" s="585"/>
      <c r="H27" s="579"/>
      <c r="I27" s="555"/>
      <c r="J27" s="582"/>
      <c r="K27" s="582"/>
      <c r="L27" s="588"/>
      <c r="M27" s="588"/>
      <c r="N27" s="588"/>
      <c r="O27" s="588"/>
      <c r="P27" s="588"/>
      <c r="Q27" s="477"/>
      <c r="R27" s="555"/>
      <c r="S27" s="477"/>
      <c r="T27" s="582"/>
      <c r="U27" s="663"/>
      <c r="V27" s="663"/>
      <c r="W27" s="564"/>
      <c r="X27" s="567"/>
      <c r="Y27" s="666"/>
      <c r="Z27" s="666"/>
      <c r="AA27" s="570"/>
      <c r="AB27" s="660"/>
      <c r="AC27" s="660"/>
      <c r="AD27" s="573"/>
      <c r="AE27" s="573"/>
      <c r="AF27" s="573" ph="1"/>
      <c r="AG27" s="573"/>
      <c r="AH27" s="555"/>
      <c r="AI27" s="558"/>
      <c r="AJ27" s="69" t="s">
        <v>22</v>
      </c>
      <c r="AK27" s="178" t="s">
        <v>405</v>
      </c>
      <c r="AL27" s="194" t="s">
        <v>406</v>
      </c>
      <c r="AM27" s="198" t="s">
        <v>428</v>
      </c>
      <c r="AN27" s="198" t="s">
        <v>428</v>
      </c>
      <c r="AO27" s="198" t="s">
        <v>428</v>
      </c>
      <c r="AP27" s="199" t="s">
        <v>428</v>
      </c>
    </row>
    <row r="28" spans="2:42" ht="28.5" customHeight="1" thickBot="1" x14ac:dyDescent="0.25">
      <c r="B28" s="427"/>
      <c r="C28" s="658"/>
      <c r="D28" s="577"/>
      <c r="E28" s="577"/>
      <c r="F28" s="586"/>
      <c r="G28" s="586"/>
      <c r="H28" s="580"/>
      <c r="I28" s="556"/>
      <c r="J28" s="583"/>
      <c r="K28" s="583"/>
      <c r="L28" s="589"/>
      <c r="M28" s="589"/>
      <c r="N28" s="589"/>
      <c r="O28" s="589"/>
      <c r="P28" s="589"/>
      <c r="Q28" s="577"/>
      <c r="R28" s="556"/>
      <c r="S28" s="577"/>
      <c r="T28" s="583"/>
      <c r="U28" s="664"/>
      <c r="V28" s="664"/>
      <c r="W28" s="565"/>
      <c r="X28" s="568"/>
      <c r="Y28" s="667"/>
      <c r="Z28" s="667"/>
      <c r="AA28" s="571"/>
      <c r="AB28" s="661"/>
      <c r="AC28" s="661"/>
      <c r="AD28" s="574"/>
      <c r="AE28" s="574"/>
      <c r="AF28" s="574" ph="1"/>
      <c r="AG28" s="574"/>
      <c r="AH28" s="556"/>
      <c r="AI28" s="559"/>
      <c r="AJ28" s="71" t="s">
        <v>23</v>
      </c>
      <c r="AK28" s="179" t="s">
        <v>406</v>
      </c>
      <c r="AL28" s="195" t="s">
        <v>406</v>
      </c>
      <c r="AM28" s="200" t="s">
        <v>428</v>
      </c>
      <c r="AN28" s="200" t="s">
        <v>428</v>
      </c>
      <c r="AO28" s="200" t="s">
        <v>428</v>
      </c>
      <c r="AP28" s="201" t="s">
        <v>428</v>
      </c>
    </row>
    <row r="29" spans="2:42" ht="28.5" customHeight="1" x14ac:dyDescent="0.2">
      <c r="B29" s="426">
        <v>7</v>
      </c>
      <c r="C29" s="656"/>
      <c r="D29" s="576" t="str">
        <f>'3.1_検定依頼書_受検機器情報（依頼元=&gt;JCW)'!C29</f>
        <v>選択要</v>
      </c>
      <c r="E29" s="576" t="str">
        <f>'3.1_検定依頼書_受検機器情報（依頼元=&gt;JCW)'!D29</f>
        <v>必須</v>
      </c>
      <c r="F29" s="584">
        <f>'3.1_検定依頼書_受検機器情報（依頼元=&gt;JCW)'!E29</f>
        <v>0</v>
      </c>
      <c r="G29" s="584">
        <f>'3.1_検定依頼書_受検機器情報（依頼元=&gt;JCW)'!F29</f>
        <v>0</v>
      </c>
      <c r="H29" s="578">
        <f>'3.1_検定依頼書_受検機器情報（依頼元=&gt;JCW)'!G29</f>
        <v>0</v>
      </c>
      <c r="I29" s="554" t="str">
        <f>'3.1_検定依頼書_受検機器情報（依頼元=&gt;JCW)'!H29</f>
        <v>必須</v>
      </c>
      <c r="J29" s="581" t="s">
        <v>277</v>
      </c>
      <c r="K29" s="581" t="s">
        <v>277</v>
      </c>
      <c r="L29" s="587" t="s">
        <v>277</v>
      </c>
      <c r="M29" s="587" t="s">
        <v>277</v>
      </c>
      <c r="N29" s="587" t="s">
        <v>417</v>
      </c>
      <c r="O29" s="587" t="s">
        <v>13</v>
      </c>
      <c r="P29" s="587" t="s">
        <v>411</v>
      </c>
      <c r="Q29" s="576" t="str">
        <f>'3.1_検定依頼書_受検機器情報（依頼元=&gt;JCW)'!N29</f>
        <v>選択要</v>
      </c>
      <c r="R29" s="554" t="str">
        <f>'3.1_検定依頼書_受検機器情報（依頼元=&gt;JCW)'!O29</f>
        <v>選択要</v>
      </c>
      <c r="S29" s="576" t="str">
        <f>'3.1_検定依頼書_受検機器情報（依頼元=&gt;JCW)'!P29</f>
        <v>必須</v>
      </c>
      <c r="T29" s="581"/>
      <c r="U29" s="662" t="str">
        <f>'3.1_検定依頼書_受検機器情報（依頼元=&gt;JCW)'!R29</f>
        <v>必須</v>
      </c>
      <c r="V29" s="662" t="str">
        <f>'3.1_検定依頼書_受検機器情報（依頼元=&gt;JCW)'!S29</f>
        <v>必須</v>
      </c>
      <c r="W29" s="563" t="str">
        <f>'3.1_検定依頼書_受検機器情報（依頼元=&gt;JCW)'!T29</f>
        <v>必須</v>
      </c>
      <c r="X29" s="566" t="s">
        <v>51</v>
      </c>
      <c r="Y29" s="665"/>
      <c r="Z29" s="665"/>
      <c r="AA29" s="569"/>
      <c r="AB29" s="659" t="str">
        <f>'3.1_検定依頼書_受検機器情報（依頼元=&gt;JCW)'!W29</f>
        <v>必須</v>
      </c>
      <c r="AC29" s="659" t="str">
        <f>'3.1_検定依頼書_受検機器情報（依頼元=&gt;JCW)'!X29</f>
        <v>必須</v>
      </c>
      <c r="AD29" s="572" t="s">
        <v>420</v>
      </c>
      <c r="AE29" s="572" t="s">
        <v>422</v>
      </c>
      <c r="AF29" s="572" t="s" ph="1">
        <v>422</v>
      </c>
      <c r="AG29" s="572" t="s">
        <v>424</v>
      </c>
      <c r="AH29" s="554" t="str">
        <f>'3.1_検定依頼書_受検機器情報（依頼元=&gt;JCW)'!Y29</f>
        <v>選択要</v>
      </c>
      <c r="AI29" s="557" t="s">
        <v>411</v>
      </c>
      <c r="AJ29" s="70" t="s">
        <v>92</v>
      </c>
      <c r="AK29" s="212" t="str">
        <f>'3.1_検定依頼書_受検機器情報（依頼元=&gt;JCW)'!AB29</f>
        <v>必須</v>
      </c>
      <c r="AL29" s="214" t="str">
        <f>'3.1_検定依頼書_受検機器情報（依頼元=&gt;JCW)'!AC29</f>
        <v>必須</v>
      </c>
      <c r="AM29" s="196" t="s">
        <v>2</v>
      </c>
      <c r="AN29" s="196" t="s">
        <v>2</v>
      </c>
      <c r="AO29" s="196" t="s">
        <v>2</v>
      </c>
      <c r="AP29" s="197" t="s">
        <v>447</v>
      </c>
    </row>
    <row r="30" spans="2:42" ht="28.5" customHeight="1" x14ac:dyDescent="0.2">
      <c r="B30" s="575"/>
      <c r="C30" s="657"/>
      <c r="D30" s="477"/>
      <c r="E30" s="477"/>
      <c r="F30" s="585"/>
      <c r="G30" s="585"/>
      <c r="H30" s="579"/>
      <c r="I30" s="555"/>
      <c r="J30" s="582"/>
      <c r="K30" s="582"/>
      <c r="L30" s="588"/>
      <c r="M30" s="588"/>
      <c r="N30" s="588"/>
      <c r="O30" s="588"/>
      <c r="P30" s="588"/>
      <c r="Q30" s="477"/>
      <c r="R30" s="555"/>
      <c r="S30" s="477"/>
      <c r="T30" s="582"/>
      <c r="U30" s="663"/>
      <c r="V30" s="663"/>
      <c r="W30" s="564"/>
      <c r="X30" s="567"/>
      <c r="Y30" s="666"/>
      <c r="Z30" s="666"/>
      <c r="AA30" s="570"/>
      <c r="AB30" s="660"/>
      <c r="AC30" s="660"/>
      <c r="AD30" s="573"/>
      <c r="AE30" s="573"/>
      <c r="AF30" s="573" ph="1"/>
      <c r="AG30" s="573"/>
      <c r="AH30" s="555"/>
      <c r="AI30" s="558"/>
      <c r="AJ30" s="69" t="s">
        <v>93</v>
      </c>
      <c r="AK30" s="213" t="str">
        <f>'3.1_検定依頼書_受検機器情報（依頼元=&gt;JCW)'!AB30</f>
        <v>必須</v>
      </c>
      <c r="AL30" s="215" t="str">
        <f>'3.1_検定依頼書_受検機器情報（依頼元=&gt;JCW)'!AC30</f>
        <v>必須</v>
      </c>
      <c r="AM30" s="198" t="s">
        <v>2</v>
      </c>
      <c r="AN30" s="198" t="s">
        <v>2</v>
      </c>
      <c r="AO30" s="198" t="s">
        <v>2</v>
      </c>
      <c r="AP30" s="199" t="s">
        <v>448</v>
      </c>
    </row>
    <row r="31" spans="2:42" ht="28.5" customHeight="1" x14ac:dyDescent="0.2">
      <c r="B31" s="575"/>
      <c r="C31" s="657"/>
      <c r="D31" s="477"/>
      <c r="E31" s="477"/>
      <c r="F31" s="585"/>
      <c r="G31" s="585"/>
      <c r="H31" s="579"/>
      <c r="I31" s="555"/>
      <c r="J31" s="582"/>
      <c r="K31" s="582"/>
      <c r="L31" s="588"/>
      <c r="M31" s="588"/>
      <c r="N31" s="588"/>
      <c r="O31" s="588"/>
      <c r="P31" s="588"/>
      <c r="Q31" s="477"/>
      <c r="R31" s="555"/>
      <c r="S31" s="477"/>
      <c r="T31" s="582"/>
      <c r="U31" s="663"/>
      <c r="V31" s="663"/>
      <c r="W31" s="564"/>
      <c r="X31" s="567"/>
      <c r="Y31" s="666"/>
      <c r="Z31" s="666"/>
      <c r="AA31" s="570"/>
      <c r="AB31" s="660"/>
      <c r="AC31" s="660"/>
      <c r="AD31" s="573"/>
      <c r="AE31" s="573"/>
      <c r="AF31" s="573" ph="1"/>
      <c r="AG31" s="573"/>
      <c r="AH31" s="555"/>
      <c r="AI31" s="558"/>
      <c r="AJ31" s="69" t="s">
        <v>22</v>
      </c>
      <c r="AK31" s="178" t="s">
        <v>405</v>
      </c>
      <c r="AL31" s="194" t="s">
        <v>406</v>
      </c>
      <c r="AM31" s="198" t="s">
        <v>428</v>
      </c>
      <c r="AN31" s="198" t="s">
        <v>428</v>
      </c>
      <c r="AO31" s="198" t="s">
        <v>428</v>
      </c>
      <c r="AP31" s="199" t="s">
        <v>428</v>
      </c>
    </row>
    <row r="32" spans="2:42" ht="28.5" customHeight="1" thickBot="1" x14ac:dyDescent="0.25">
      <c r="B32" s="427"/>
      <c r="C32" s="658"/>
      <c r="D32" s="577"/>
      <c r="E32" s="577"/>
      <c r="F32" s="586"/>
      <c r="G32" s="586"/>
      <c r="H32" s="580"/>
      <c r="I32" s="556"/>
      <c r="J32" s="583"/>
      <c r="K32" s="583"/>
      <c r="L32" s="589"/>
      <c r="M32" s="589"/>
      <c r="N32" s="589"/>
      <c r="O32" s="589"/>
      <c r="P32" s="589"/>
      <c r="Q32" s="577"/>
      <c r="R32" s="556"/>
      <c r="S32" s="577"/>
      <c r="T32" s="583"/>
      <c r="U32" s="664"/>
      <c r="V32" s="664"/>
      <c r="W32" s="565"/>
      <c r="X32" s="568"/>
      <c r="Y32" s="667"/>
      <c r="Z32" s="667"/>
      <c r="AA32" s="571"/>
      <c r="AB32" s="661"/>
      <c r="AC32" s="661"/>
      <c r="AD32" s="574"/>
      <c r="AE32" s="574"/>
      <c r="AF32" s="574" ph="1"/>
      <c r="AG32" s="574"/>
      <c r="AH32" s="556"/>
      <c r="AI32" s="559"/>
      <c r="AJ32" s="71" t="s">
        <v>23</v>
      </c>
      <c r="AK32" s="179" t="s">
        <v>406</v>
      </c>
      <c r="AL32" s="195" t="s">
        <v>406</v>
      </c>
      <c r="AM32" s="200" t="s">
        <v>428</v>
      </c>
      <c r="AN32" s="200" t="s">
        <v>428</v>
      </c>
      <c r="AO32" s="200" t="s">
        <v>428</v>
      </c>
      <c r="AP32" s="201" t="s">
        <v>428</v>
      </c>
    </row>
    <row r="33" spans="2:42" ht="28.5" customHeight="1" x14ac:dyDescent="0.2">
      <c r="B33" s="426">
        <v>8</v>
      </c>
      <c r="C33" s="656"/>
      <c r="D33" s="576" t="str">
        <f>'3.1_検定依頼書_受検機器情報（依頼元=&gt;JCW)'!C33</f>
        <v>選択要</v>
      </c>
      <c r="E33" s="576" t="str">
        <f>'3.1_検定依頼書_受検機器情報（依頼元=&gt;JCW)'!D33</f>
        <v>必須</v>
      </c>
      <c r="F33" s="584">
        <f>'3.1_検定依頼書_受検機器情報（依頼元=&gt;JCW)'!E33</f>
        <v>0</v>
      </c>
      <c r="G33" s="584">
        <f>'3.1_検定依頼書_受検機器情報（依頼元=&gt;JCW)'!F33</f>
        <v>0</v>
      </c>
      <c r="H33" s="578">
        <f>'3.1_検定依頼書_受検機器情報（依頼元=&gt;JCW)'!G33</f>
        <v>0</v>
      </c>
      <c r="I33" s="554" t="str">
        <f>'3.1_検定依頼書_受検機器情報（依頼元=&gt;JCW)'!H33</f>
        <v>必須</v>
      </c>
      <c r="J33" s="581" t="s">
        <v>277</v>
      </c>
      <c r="K33" s="581" t="s">
        <v>277</v>
      </c>
      <c r="L33" s="587" t="s">
        <v>277</v>
      </c>
      <c r="M33" s="587" t="s">
        <v>277</v>
      </c>
      <c r="N33" s="587" t="s">
        <v>417</v>
      </c>
      <c r="O33" s="587" t="s">
        <v>13</v>
      </c>
      <c r="P33" s="587" t="s">
        <v>411</v>
      </c>
      <c r="Q33" s="576" t="str">
        <f>'3.1_検定依頼書_受検機器情報（依頼元=&gt;JCW)'!N33</f>
        <v>選択要</v>
      </c>
      <c r="R33" s="554" t="str">
        <f>'3.1_検定依頼書_受検機器情報（依頼元=&gt;JCW)'!O33</f>
        <v>選択要</v>
      </c>
      <c r="S33" s="576" t="str">
        <f>'3.1_検定依頼書_受検機器情報（依頼元=&gt;JCW)'!P33</f>
        <v>必須</v>
      </c>
      <c r="T33" s="581"/>
      <c r="U33" s="662" t="str">
        <f>'3.1_検定依頼書_受検機器情報（依頼元=&gt;JCW)'!R33</f>
        <v>必須</v>
      </c>
      <c r="V33" s="662" t="str">
        <f>'3.1_検定依頼書_受検機器情報（依頼元=&gt;JCW)'!S33</f>
        <v>必須</v>
      </c>
      <c r="W33" s="563" t="str">
        <f>'3.1_検定依頼書_受検機器情報（依頼元=&gt;JCW)'!T33</f>
        <v>必須</v>
      </c>
      <c r="X33" s="566" t="s">
        <v>51</v>
      </c>
      <c r="Y33" s="665"/>
      <c r="Z33" s="665"/>
      <c r="AA33" s="569"/>
      <c r="AB33" s="659" t="str">
        <f>'3.1_検定依頼書_受検機器情報（依頼元=&gt;JCW)'!W33</f>
        <v>必須</v>
      </c>
      <c r="AC33" s="659" t="str">
        <f>'3.1_検定依頼書_受検機器情報（依頼元=&gt;JCW)'!X33</f>
        <v>必須</v>
      </c>
      <c r="AD33" s="572" t="s">
        <v>420</v>
      </c>
      <c r="AE33" s="572" t="s">
        <v>422</v>
      </c>
      <c r="AF33" s="572" t="s" ph="1">
        <v>422</v>
      </c>
      <c r="AG33" s="572" t="s">
        <v>424</v>
      </c>
      <c r="AH33" s="554" t="str">
        <f>'3.1_検定依頼書_受検機器情報（依頼元=&gt;JCW)'!Y33</f>
        <v>選択要</v>
      </c>
      <c r="AI33" s="557" t="s">
        <v>411</v>
      </c>
      <c r="AJ33" s="70" t="s">
        <v>92</v>
      </c>
      <c r="AK33" s="212" t="str">
        <f>'3.1_検定依頼書_受検機器情報（依頼元=&gt;JCW)'!AB33</f>
        <v>必須</v>
      </c>
      <c r="AL33" s="214" t="str">
        <f>'3.1_検定依頼書_受検機器情報（依頼元=&gt;JCW)'!AC33</f>
        <v>必須</v>
      </c>
      <c r="AM33" s="196" t="s">
        <v>2</v>
      </c>
      <c r="AN33" s="196" t="s">
        <v>2</v>
      </c>
      <c r="AO33" s="196" t="s">
        <v>2</v>
      </c>
      <c r="AP33" s="197" t="s">
        <v>447</v>
      </c>
    </row>
    <row r="34" spans="2:42" ht="28.5" customHeight="1" x14ac:dyDescent="0.2">
      <c r="B34" s="575"/>
      <c r="C34" s="657"/>
      <c r="D34" s="477"/>
      <c r="E34" s="477"/>
      <c r="F34" s="585"/>
      <c r="G34" s="585"/>
      <c r="H34" s="579"/>
      <c r="I34" s="555"/>
      <c r="J34" s="582"/>
      <c r="K34" s="582"/>
      <c r="L34" s="588"/>
      <c r="M34" s="588"/>
      <c r="N34" s="588"/>
      <c r="O34" s="588"/>
      <c r="P34" s="588"/>
      <c r="Q34" s="477"/>
      <c r="R34" s="555"/>
      <c r="S34" s="477"/>
      <c r="T34" s="582"/>
      <c r="U34" s="663"/>
      <c r="V34" s="663"/>
      <c r="W34" s="564"/>
      <c r="X34" s="567"/>
      <c r="Y34" s="666"/>
      <c r="Z34" s="666"/>
      <c r="AA34" s="570"/>
      <c r="AB34" s="660"/>
      <c r="AC34" s="660"/>
      <c r="AD34" s="573"/>
      <c r="AE34" s="573"/>
      <c r="AF34" s="573" ph="1"/>
      <c r="AG34" s="573"/>
      <c r="AH34" s="555"/>
      <c r="AI34" s="558"/>
      <c r="AJ34" s="69" t="s">
        <v>93</v>
      </c>
      <c r="AK34" s="213" t="str">
        <f>'3.1_検定依頼書_受検機器情報（依頼元=&gt;JCW)'!AB34</f>
        <v>必須</v>
      </c>
      <c r="AL34" s="215" t="str">
        <f>'3.1_検定依頼書_受検機器情報（依頼元=&gt;JCW)'!AC34</f>
        <v>必須</v>
      </c>
      <c r="AM34" s="198" t="s">
        <v>2</v>
      </c>
      <c r="AN34" s="198" t="s">
        <v>2</v>
      </c>
      <c r="AO34" s="198" t="s">
        <v>2</v>
      </c>
      <c r="AP34" s="199" t="s">
        <v>448</v>
      </c>
    </row>
    <row r="35" spans="2:42" ht="28.5" customHeight="1" x14ac:dyDescent="0.2">
      <c r="B35" s="575"/>
      <c r="C35" s="657"/>
      <c r="D35" s="477"/>
      <c r="E35" s="477"/>
      <c r="F35" s="585"/>
      <c r="G35" s="585"/>
      <c r="H35" s="579"/>
      <c r="I35" s="555"/>
      <c r="J35" s="582"/>
      <c r="K35" s="582"/>
      <c r="L35" s="588"/>
      <c r="M35" s="588"/>
      <c r="N35" s="588"/>
      <c r="O35" s="588"/>
      <c r="P35" s="588"/>
      <c r="Q35" s="477"/>
      <c r="R35" s="555"/>
      <c r="S35" s="477"/>
      <c r="T35" s="582"/>
      <c r="U35" s="663"/>
      <c r="V35" s="663"/>
      <c r="W35" s="564"/>
      <c r="X35" s="567"/>
      <c r="Y35" s="666"/>
      <c r="Z35" s="666"/>
      <c r="AA35" s="570"/>
      <c r="AB35" s="660"/>
      <c r="AC35" s="660"/>
      <c r="AD35" s="573"/>
      <c r="AE35" s="573"/>
      <c r="AF35" s="573" ph="1"/>
      <c r="AG35" s="573"/>
      <c r="AH35" s="555"/>
      <c r="AI35" s="558"/>
      <c r="AJ35" s="69" t="s">
        <v>22</v>
      </c>
      <c r="AK35" s="178" t="s">
        <v>405</v>
      </c>
      <c r="AL35" s="194" t="s">
        <v>406</v>
      </c>
      <c r="AM35" s="198" t="s">
        <v>428</v>
      </c>
      <c r="AN35" s="198" t="s">
        <v>428</v>
      </c>
      <c r="AO35" s="198" t="s">
        <v>428</v>
      </c>
      <c r="AP35" s="199" t="s">
        <v>428</v>
      </c>
    </row>
    <row r="36" spans="2:42" ht="28.5" customHeight="1" thickBot="1" x14ac:dyDescent="0.25">
      <c r="B36" s="427"/>
      <c r="C36" s="658"/>
      <c r="D36" s="577"/>
      <c r="E36" s="577"/>
      <c r="F36" s="586"/>
      <c r="G36" s="586"/>
      <c r="H36" s="580"/>
      <c r="I36" s="556"/>
      <c r="J36" s="583"/>
      <c r="K36" s="583"/>
      <c r="L36" s="589"/>
      <c r="M36" s="589"/>
      <c r="N36" s="589"/>
      <c r="O36" s="589"/>
      <c r="P36" s="589"/>
      <c r="Q36" s="577"/>
      <c r="R36" s="556"/>
      <c r="S36" s="577"/>
      <c r="T36" s="583"/>
      <c r="U36" s="664"/>
      <c r="V36" s="664"/>
      <c r="W36" s="565"/>
      <c r="X36" s="568"/>
      <c r="Y36" s="667"/>
      <c r="Z36" s="667"/>
      <c r="AA36" s="571"/>
      <c r="AB36" s="661"/>
      <c r="AC36" s="661"/>
      <c r="AD36" s="574"/>
      <c r="AE36" s="574"/>
      <c r="AF36" s="574" ph="1"/>
      <c r="AG36" s="574"/>
      <c r="AH36" s="556"/>
      <c r="AI36" s="559"/>
      <c r="AJ36" s="71" t="s">
        <v>23</v>
      </c>
      <c r="AK36" s="179" t="s">
        <v>406</v>
      </c>
      <c r="AL36" s="195" t="s">
        <v>406</v>
      </c>
      <c r="AM36" s="200" t="s">
        <v>428</v>
      </c>
      <c r="AN36" s="200" t="s">
        <v>428</v>
      </c>
      <c r="AO36" s="200" t="s">
        <v>428</v>
      </c>
      <c r="AP36" s="201" t="s">
        <v>428</v>
      </c>
    </row>
    <row r="37" spans="2:42" ht="28.5" customHeight="1" x14ac:dyDescent="0.2">
      <c r="B37" s="426">
        <v>9</v>
      </c>
      <c r="C37" s="656"/>
      <c r="D37" s="576" t="str">
        <f>'3.1_検定依頼書_受検機器情報（依頼元=&gt;JCW)'!C37</f>
        <v>選択要</v>
      </c>
      <c r="E37" s="576" t="str">
        <f>'3.1_検定依頼書_受検機器情報（依頼元=&gt;JCW)'!D37</f>
        <v>必須</v>
      </c>
      <c r="F37" s="584">
        <f>'3.1_検定依頼書_受検機器情報（依頼元=&gt;JCW)'!E37</f>
        <v>0</v>
      </c>
      <c r="G37" s="584">
        <f>'3.1_検定依頼書_受検機器情報（依頼元=&gt;JCW)'!F37</f>
        <v>0</v>
      </c>
      <c r="H37" s="578">
        <f>'3.1_検定依頼書_受検機器情報（依頼元=&gt;JCW)'!G37</f>
        <v>0</v>
      </c>
      <c r="I37" s="554" t="str">
        <f>'3.1_検定依頼書_受検機器情報（依頼元=&gt;JCW)'!H37</f>
        <v>必須</v>
      </c>
      <c r="J37" s="581" t="s">
        <v>277</v>
      </c>
      <c r="K37" s="581" t="s">
        <v>277</v>
      </c>
      <c r="L37" s="587" t="s">
        <v>277</v>
      </c>
      <c r="M37" s="587" t="s">
        <v>277</v>
      </c>
      <c r="N37" s="587" t="s">
        <v>417</v>
      </c>
      <c r="O37" s="587" t="s">
        <v>13</v>
      </c>
      <c r="P37" s="587" t="s">
        <v>411</v>
      </c>
      <c r="Q37" s="576" t="str">
        <f>'3.1_検定依頼書_受検機器情報（依頼元=&gt;JCW)'!N37</f>
        <v>選択要</v>
      </c>
      <c r="R37" s="554" t="str">
        <f>'3.1_検定依頼書_受検機器情報（依頼元=&gt;JCW)'!O37</f>
        <v>選択要</v>
      </c>
      <c r="S37" s="576" t="str">
        <f>'3.1_検定依頼書_受検機器情報（依頼元=&gt;JCW)'!P37</f>
        <v>必須</v>
      </c>
      <c r="T37" s="581"/>
      <c r="U37" s="662" t="str">
        <f>'3.1_検定依頼書_受検機器情報（依頼元=&gt;JCW)'!R37</f>
        <v>必須</v>
      </c>
      <c r="V37" s="662" t="str">
        <f>'3.1_検定依頼書_受検機器情報（依頼元=&gt;JCW)'!S37</f>
        <v>必須</v>
      </c>
      <c r="W37" s="563" t="str">
        <f>'3.1_検定依頼書_受検機器情報（依頼元=&gt;JCW)'!T37</f>
        <v>必須</v>
      </c>
      <c r="X37" s="566" t="s">
        <v>51</v>
      </c>
      <c r="Y37" s="665"/>
      <c r="Z37" s="665"/>
      <c r="AA37" s="569"/>
      <c r="AB37" s="659" t="str">
        <f>'3.1_検定依頼書_受検機器情報（依頼元=&gt;JCW)'!W37</f>
        <v>必須</v>
      </c>
      <c r="AC37" s="659" t="str">
        <f>'3.1_検定依頼書_受検機器情報（依頼元=&gt;JCW)'!X37</f>
        <v>必須</v>
      </c>
      <c r="AD37" s="572" t="s">
        <v>420</v>
      </c>
      <c r="AE37" s="572" t="s">
        <v>422</v>
      </c>
      <c r="AF37" s="572" t="s" ph="1">
        <v>422</v>
      </c>
      <c r="AG37" s="572" t="s">
        <v>424</v>
      </c>
      <c r="AH37" s="554" t="str">
        <f>'3.1_検定依頼書_受検機器情報（依頼元=&gt;JCW)'!Y37</f>
        <v>選択要</v>
      </c>
      <c r="AI37" s="557" t="s">
        <v>411</v>
      </c>
      <c r="AJ37" s="70" t="s">
        <v>92</v>
      </c>
      <c r="AK37" s="212" t="str">
        <f>'3.1_検定依頼書_受検機器情報（依頼元=&gt;JCW)'!AB37</f>
        <v>必須</v>
      </c>
      <c r="AL37" s="214" t="str">
        <f>'3.1_検定依頼書_受検機器情報（依頼元=&gt;JCW)'!AC37</f>
        <v>必須</v>
      </c>
      <c r="AM37" s="196" t="s">
        <v>2</v>
      </c>
      <c r="AN37" s="196" t="s">
        <v>2</v>
      </c>
      <c r="AO37" s="196" t="s">
        <v>2</v>
      </c>
      <c r="AP37" s="197" t="s">
        <v>447</v>
      </c>
    </row>
    <row r="38" spans="2:42" ht="28.5" customHeight="1" x14ac:dyDescent="0.2">
      <c r="B38" s="575"/>
      <c r="C38" s="657"/>
      <c r="D38" s="477"/>
      <c r="E38" s="477"/>
      <c r="F38" s="585"/>
      <c r="G38" s="585"/>
      <c r="H38" s="579"/>
      <c r="I38" s="555"/>
      <c r="J38" s="582"/>
      <c r="K38" s="582"/>
      <c r="L38" s="588"/>
      <c r="M38" s="588"/>
      <c r="N38" s="588"/>
      <c r="O38" s="588"/>
      <c r="P38" s="588"/>
      <c r="Q38" s="477"/>
      <c r="R38" s="555"/>
      <c r="S38" s="477"/>
      <c r="T38" s="582"/>
      <c r="U38" s="663"/>
      <c r="V38" s="663"/>
      <c r="W38" s="564"/>
      <c r="X38" s="567"/>
      <c r="Y38" s="666"/>
      <c r="Z38" s="666"/>
      <c r="AA38" s="570"/>
      <c r="AB38" s="660"/>
      <c r="AC38" s="660"/>
      <c r="AD38" s="573"/>
      <c r="AE38" s="573"/>
      <c r="AF38" s="573" ph="1"/>
      <c r="AG38" s="573"/>
      <c r="AH38" s="555"/>
      <c r="AI38" s="558"/>
      <c r="AJ38" s="69" t="s">
        <v>93</v>
      </c>
      <c r="AK38" s="213" t="str">
        <f>'3.1_検定依頼書_受検機器情報（依頼元=&gt;JCW)'!AB38</f>
        <v>必須</v>
      </c>
      <c r="AL38" s="215" t="str">
        <f>'3.1_検定依頼書_受検機器情報（依頼元=&gt;JCW)'!AC38</f>
        <v>必須</v>
      </c>
      <c r="AM38" s="198" t="s">
        <v>2</v>
      </c>
      <c r="AN38" s="198" t="s">
        <v>2</v>
      </c>
      <c r="AO38" s="198" t="s">
        <v>2</v>
      </c>
      <c r="AP38" s="199" t="s">
        <v>448</v>
      </c>
    </row>
    <row r="39" spans="2:42" ht="28.5" customHeight="1" x14ac:dyDescent="0.2">
      <c r="B39" s="575"/>
      <c r="C39" s="657"/>
      <c r="D39" s="477"/>
      <c r="E39" s="477"/>
      <c r="F39" s="585"/>
      <c r="G39" s="585"/>
      <c r="H39" s="579"/>
      <c r="I39" s="555"/>
      <c r="J39" s="582"/>
      <c r="K39" s="582"/>
      <c r="L39" s="588"/>
      <c r="M39" s="588"/>
      <c r="N39" s="588"/>
      <c r="O39" s="588"/>
      <c r="P39" s="588"/>
      <c r="Q39" s="477"/>
      <c r="R39" s="555"/>
      <c r="S39" s="477"/>
      <c r="T39" s="582"/>
      <c r="U39" s="663"/>
      <c r="V39" s="663"/>
      <c r="W39" s="564"/>
      <c r="X39" s="567"/>
      <c r="Y39" s="666"/>
      <c r="Z39" s="666"/>
      <c r="AA39" s="570"/>
      <c r="AB39" s="660"/>
      <c r="AC39" s="660"/>
      <c r="AD39" s="573"/>
      <c r="AE39" s="573"/>
      <c r="AF39" s="573" ph="1"/>
      <c r="AG39" s="573"/>
      <c r="AH39" s="555"/>
      <c r="AI39" s="558"/>
      <c r="AJ39" s="69" t="s">
        <v>22</v>
      </c>
      <c r="AK39" s="178" t="s">
        <v>405</v>
      </c>
      <c r="AL39" s="194" t="s">
        <v>406</v>
      </c>
      <c r="AM39" s="198" t="s">
        <v>428</v>
      </c>
      <c r="AN39" s="198" t="s">
        <v>428</v>
      </c>
      <c r="AO39" s="198" t="s">
        <v>428</v>
      </c>
      <c r="AP39" s="199" t="s">
        <v>428</v>
      </c>
    </row>
    <row r="40" spans="2:42" ht="28.5" customHeight="1" thickBot="1" x14ac:dyDescent="0.25">
      <c r="B40" s="427"/>
      <c r="C40" s="658"/>
      <c r="D40" s="577"/>
      <c r="E40" s="577"/>
      <c r="F40" s="586"/>
      <c r="G40" s="586"/>
      <c r="H40" s="580"/>
      <c r="I40" s="556"/>
      <c r="J40" s="583"/>
      <c r="K40" s="583"/>
      <c r="L40" s="589"/>
      <c r="M40" s="589"/>
      <c r="N40" s="589"/>
      <c r="O40" s="589"/>
      <c r="P40" s="589"/>
      <c r="Q40" s="577"/>
      <c r="R40" s="556"/>
      <c r="S40" s="577"/>
      <c r="T40" s="583"/>
      <c r="U40" s="664"/>
      <c r="V40" s="664"/>
      <c r="W40" s="565"/>
      <c r="X40" s="568"/>
      <c r="Y40" s="667"/>
      <c r="Z40" s="667"/>
      <c r="AA40" s="571"/>
      <c r="AB40" s="661"/>
      <c r="AC40" s="661"/>
      <c r="AD40" s="574"/>
      <c r="AE40" s="574"/>
      <c r="AF40" s="574" ph="1"/>
      <c r="AG40" s="574"/>
      <c r="AH40" s="556"/>
      <c r="AI40" s="559"/>
      <c r="AJ40" s="71" t="s">
        <v>23</v>
      </c>
      <c r="AK40" s="179" t="s">
        <v>406</v>
      </c>
      <c r="AL40" s="195" t="s">
        <v>406</v>
      </c>
      <c r="AM40" s="200" t="s">
        <v>428</v>
      </c>
      <c r="AN40" s="200" t="s">
        <v>428</v>
      </c>
      <c r="AO40" s="200" t="s">
        <v>428</v>
      </c>
      <c r="AP40" s="201" t="s">
        <v>428</v>
      </c>
    </row>
    <row r="41" spans="2:42" ht="28.5" customHeight="1" x14ac:dyDescent="0.2">
      <c r="B41" s="426">
        <v>10</v>
      </c>
      <c r="C41" s="656"/>
      <c r="D41" s="576" t="str">
        <f>'3.1_検定依頼書_受検機器情報（依頼元=&gt;JCW)'!C41</f>
        <v>選択要</v>
      </c>
      <c r="E41" s="576" t="str">
        <f>'3.1_検定依頼書_受検機器情報（依頼元=&gt;JCW)'!D41</f>
        <v>必須</v>
      </c>
      <c r="F41" s="584">
        <f>'3.1_検定依頼書_受検機器情報（依頼元=&gt;JCW)'!E41</f>
        <v>0</v>
      </c>
      <c r="G41" s="584">
        <f>'3.1_検定依頼書_受検機器情報（依頼元=&gt;JCW)'!F41</f>
        <v>0</v>
      </c>
      <c r="H41" s="578">
        <f>'3.1_検定依頼書_受検機器情報（依頼元=&gt;JCW)'!G41</f>
        <v>0</v>
      </c>
      <c r="I41" s="554" t="str">
        <f>'3.1_検定依頼書_受検機器情報（依頼元=&gt;JCW)'!H41</f>
        <v>必須</v>
      </c>
      <c r="J41" s="581" t="s">
        <v>277</v>
      </c>
      <c r="K41" s="581" t="s">
        <v>277</v>
      </c>
      <c r="L41" s="587" t="s">
        <v>277</v>
      </c>
      <c r="M41" s="587" t="s">
        <v>277</v>
      </c>
      <c r="N41" s="587" t="s">
        <v>417</v>
      </c>
      <c r="O41" s="587" t="s">
        <v>13</v>
      </c>
      <c r="P41" s="587" t="s">
        <v>411</v>
      </c>
      <c r="Q41" s="576" t="str">
        <f>'3.1_検定依頼書_受検機器情報（依頼元=&gt;JCW)'!N41</f>
        <v>選択要</v>
      </c>
      <c r="R41" s="554" t="str">
        <f>'3.1_検定依頼書_受検機器情報（依頼元=&gt;JCW)'!O41</f>
        <v>選択要</v>
      </c>
      <c r="S41" s="576" t="str">
        <f>'3.1_検定依頼書_受検機器情報（依頼元=&gt;JCW)'!P41</f>
        <v>必須</v>
      </c>
      <c r="T41" s="581"/>
      <c r="U41" s="662" t="str">
        <f>'3.1_検定依頼書_受検機器情報（依頼元=&gt;JCW)'!R41</f>
        <v>必須</v>
      </c>
      <c r="V41" s="662" t="str">
        <f>'3.1_検定依頼書_受検機器情報（依頼元=&gt;JCW)'!S41</f>
        <v>必須</v>
      </c>
      <c r="W41" s="563" t="str">
        <f>'3.1_検定依頼書_受検機器情報（依頼元=&gt;JCW)'!T41</f>
        <v>必須</v>
      </c>
      <c r="X41" s="566" t="s">
        <v>51</v>
      </c>
      <c r="Y41" s="665"/>
      <c r="Z41" s="665"/>
      <c r="AA41" s="569"/>
      <c r="AB41" s="659" t="str">
        <f>'3.1_検定依頼書_受検機器情報（依頼元=&gt;JCW)'!W41</f>
        <v>必須</v>
      </c>
      <c r="AC41" s="659" t="str">
        <f>'3.1_検定依頼書_受検機器情報（依頼元=&gt;JCW)'!X41</f>
        <v>必須</v>
      </c>
      <c r="AD41" s="572" t="s">
        <v>420</v>
      </c>
      <c r="AE41" s="572" t="s">
        <v>422</v>
      </c>
      <c r="AF41" s="572" t="s" ph="1">
        <v>422</v>
      </c>
      <c r="AG41" s="572" t="s">
        <v>424</v>
      </c>
      <c r="AH41" s="554" t="str">
        <f>'3.1_検定依頼書_受検機器情報（依頼元=&gt;JCW)'!Y41</f>
        <v>選択要</v>
      </c>
      <c r="AI41" s="557" t="s">
        <v>411</v>
      </c>
      <c r="AJ41" s="70" t="s">
        <v>92</v>
      </c>
      <c r="AK41" s="212" t="str">
        <f>'3.1_検定依頼書_受検機器情報（依頼元=&gt;JCW)'!AB41</f>
        <v>必須</v>
      </c>
      <c r="AL41" s="214" t="str">
        <f>'3.1_検定依頼書_受検機器情報（依頼元=&gt;JCW)'!AC41</f>
        <v>必須</v>
      </c>
      <c r="AM41" s="196" t="s">
        <v>2</v>
      </c>
      <c r="AN41" s="196" t="s">
        <v>2</v>
      </c>
      <c r="AO41" s="196" t="s">
        <v>2</v>
      </c>
      <c r="AP41" s="197" t="s">
        <v>447</v>
      </c>
    </row>
    <row r="42" spans="2:42" ht="28.5" customHeight="1" x14ac:dyDescent="0.2">
      <c r="B42" s="575"/>
      <c r="C42" s="657"/>
      <c r="D42" s="477"/>
      <c r="E42" s="477"/>
      <c r="F42" s="585"/>
      <c r="G42" s="585"/>
      <c r="H42" s="579"/>
      <c r="I42" s="555"/>
      <c r="J42" s="582"/>
      <c r="K42" s="582"/>
      <c r="L42" s="588"/>
      <c r="M42" s="588"/>
      <c r="N42" s="588"/>
      <c r="O42" s="588"/>
      <c r="P42" s="588"/>
      <c r="Q42" s="477"/>
      <c r="R42" s="555"/>
      <c r="S42" s="477"/>
      <c r="T42" s="582"/>
      <c r="U42" s="663"/>
      <c r="V42" s="663"/>
      <c r="W42" s="564"/>
      <c r="X42" s="567"/>
      <c r="Y42" s="666"/>
      <c r="Z42" s="666"/>
      <c r="AA42" s="570"/>
      <c r="AB42" s="660"/>
      <c r="AC42" s="660"/>
      <c r="AD42" s="573"/>
      <c r="AE42" s="573"/>
      <c r="AF42" s="573" ph="1"/>
      <c r="AG42" s="573"/>
      <c r="AH42" s="555"/>
      <c r="AI42" s="558"/>
      <c r="AJ42" s="69" t="s">
        <v>93</v>
      </c>
      <c r="AK42" s="213" t="str">
        <f>'3.1_検定依頼書_受検機器情報（依頼元=&gt;JCW)'!AB42</f>
        <v>必須</v>
      </c>
      <c r="AL42" s="215" t="str">
        <f>'3.1_検定依頼書_受検機器情報（依頼元=&gt;JCW)'!AC42</f>
        <v>必須</v>
      </c>
      <c r="AM42" s="198" t="s">
        <v>2</v>
      </c>
      <c r="AN42" s="198" t="s">
        <v>2</v>
      </c>
      <c r="AO42" s="198" t="s">
        <v>2</v>
      </c>
      <c r="AP42" s="199" t="s">
        <v>448</v>
      </c>
    </row>
    <row r="43" spans="2:42" ht="28.5" customHeight="1" x14ac:dyDescent="0.2">
      <c r="B43" s="575"/>
      <c r="C43" s="657"/>
      <c r="D43" s="477"/>
      <c r="E43" s="477"/>
      <c r="F43" s="585"/>
      <c r="G43" s="585"/>
      <c r="H43" s="579"/>
      <c r="I43" s="555"/>
      <c r="J43" s="582"/>
      <c r="K43" s="582"/>
      <c r="L43" s="588"/>
      <c r="M43" s="588"/>
      <c r="N43" s="588"/>
      <c r="O43" s="588"/>
      <c r="P43" s="588"/>
      <c r="Q43" s="477"/>
      <c r="R43" s="555"/>
      <c r="S43" s="477"/>
      <c r="T43" s="582"/>
      <c r="U43" s="663"/>
      <c r="V43" s="663"/>
      <c r="W43" s="564"/>
      <c r="X43" s="567"/>
      <c r="Y43" s="666"/>
      <c r="Z43" s="666"/>
      <c r="AA43" s="570"/>
      <c r="AB43" s="660"/>
      <c r="AC43" s="660"/>
      <c r="AD43" s="573"/>
      <c r="AE43" s="573"/>
      <c r="AF43" s="573" ph="1"/>
      <c r="AG43" s="573"/>
      <c r="AH43" s="555"/>
      <c r="AI43" s="558"/>
      <c r="AJ43" s="69" t="s">
        <v>22</v>
      </c>
      <c r="AK43" s="178" t="s">
        <v>405</v>
      </c>
      <c r="AL43" s="194" t="s">
        <v>406</v>
      </c>
      <c r="AM43" s="198" t="s">
        <v>428</v>
      </c>
      <c r="AN43" s="198" t="s">
        <v>428</v>
      </c>
      <c r="AO43" s="198" t="s">
        <v>428</v>
      </c>
      <c r="AP43" s="199" t="s">
        <v>428</v>
      </c>
    </row>
    <row r="44" spans="2:42" ht="28.5" customHeight="1" thickBot="1" x14ac:dyDescent="0.25">
      <c r="B44" s="427"/>
      <c r="C44" s="658"/>
      <c r="D44" s="577"/>
      <c r="E44" s="577"/>
      <c r="F44" s="586"/>
      <c r="G44" s="586"/>
      <c r="H44" s="580"/>
      <c r="I44" s="556"/>
      <c r="J44" s="583"/>
      <c r="K44" s="583"/>
      <c r="L44" s="589"/>
      <c r="M44" s="589"/>
      <c r="N44" s="589"/>
      <c r="O44" s="589"/>
      <c r="P44" s="589"/>
      <c r="Q44" s="577"/>
      <c r="R44" s="556"/>
      <c r="S44" s="577"/>
      <c r="T44" s="583"/>
      <c r="U44" s="664"/>
      <c r="V44" s="664"/>
      <c r="W44" s="565"/>
      <c r="X44" s="568"/>
      <c r="Y44" s="667"/>
      <c r="Z44" s="667"/>
      <c r="AA44" s="571"/>
      <c r="AB44" s="661"/>
      <c r="AC44" s="661"/>
      <c r="AD44" s="574"/>
      <c r="AE44" s="574"/>
      <c r="AF44" s="574" ph="1"/>
      <c r="AG44" s="574"/>
      <c r="AH44" s="556"/>
      <c r="AI44" s="559"/>
      <c r="AJ44" s="71" t="s">
        <v>23</v>
      </c>
      <c r="AK44" s="179" t="s">
        <v>406</v>
      </c>
      <c r="AL44" s="195" t="s">
        <v>406</v>
      </c>
      <c r="AM44" s="200" t="s">
        <v>428</v>
      </c>
      <c r="AN44" s="200" t="s">
        <v>428</v>
      </c>
      <c r="AO44" s="200" t="s">
        <v>428</v>
      </c>
      <c r="AP44" s="201" t="s">
        <v>428</v>
      </c>
    </row>
    <row r="45" spans="2:42" ht="28.5" customHeight="1" x14ac:dyDescent="0.2">
      <c r="B45" s="426">
        <v>11</v>
      </c>
      <c r="C45" s="656"/>
      <c r="D45" s="576" t="str">
        <f>'3.1_検定依頼書_受検機器情報（依頼元=&gt;JCW)'!C45</f>
        <v>選択要</v>
      </c>
      <c r="E45" s="576" t="str">
        <f>'3.1_検定依頼書_受検機器情報（依頼元=&gt;JCW)'!D45</f>
        <v>必須</v>
      </c>
      <c r="F45" s="584">
        <f>'3.1_検定依頼書_受検機器情報（依頼元=&gt;JCW)'!E45</f>
        <v>0</v>
      </c>
      <c r="G45" s="584">
        <f>'3.1_検定依頼書_受検機器情報（依頼元=&gt;JCW)'!F45</f>
        <v>0</v>
      </c>
      <c r="H45" s="578">
        <f>'3.1_検定依頼書_受検機器情報（依頼元=&gt;JCW)'!G45</f>
        <v>0</v>
      </c>
      <c r="I45" s="554" t="str">
        <f>'3.1_検定依頼書_受検機器情報（依頼元=&gt;JCW)'!H45</f>
        <v>必須</v>
      </c>
      <c r="J45" s="581" t="s">
        <v>277</v>
      </c>
      <c r="K45" s="581" t="s">
        <v>277</v>
      </c>
      <c r="L45" s="587" t="s">
        <v>277</v>
      </c>
      <c r="M45" s="587" t="s">
        <v>277</v>
      </c>
      <c r="N45" s="587" t="s">
        <v>417</v>
      </c>
      <c r="O45" s="587" t="s">
        <v>13</v>
      </c>
      <c r="P45" s="587" t="s">
        <v>411</v>
      </c>
      <c r="Q45" s="576" t="str">
        <f>'3.1_検定依頼書_受検機器情報（依頼元=&gt;JCW)'!N45</f>
        <v>選択要</v>
      </c>
      <c r="R45" s="554" t="str">
        <f>'3.1_検定依頼書_受検機器情報（依頼元=&gt;JCW)'!O45</f>
        <v>選択要</v>
      </c>
      <c r="S45" s="576" t="str">
        <f>'3.1_検定依頼書_受検機器情報（依頼元=&gt;JCW)'!P45</f>
        <v>必須</v>
      </c>
      <c r="T45" s="581"/>
      <c r="U45" s="662" t="str">
        <f>'3.1_検定依頼書_受検機器情報（依頼元=&gt;JCW)'!R45</f>
        <v>必須</v>
      </c>
      <c r="V45" s="662" t="str">
        <f>'3.1_検定依頼書_受検機器情報（依頼元=&gt;JCW)'!S45</f>
        <v>必須</v>
      </c>
      <c r="W45" s="563" t="str">
        <f>'3.1_検定依頼書_受検機器情報（依頼元=&gt;JCW)'!T45</f>
        <v>必須</v>
      </c>
      <c r="X45" s="566" t="s">
        <v>51</v>
      </c>
      <c r="Y45" s="665"/>
      <c r="Z45" s="665"/>
      <c r="AA45" s="569"/>
      <c r="AB45" s="659" t="str">
        <f>'3.1_検定依頼書_受検機器情報（依頼元=&gt;JCW)'!W45</f>
        <v>必須</v>
      </c>
      <c r="AC45" s="659" t="str">
        <f>'3.1_検定依頼書_受検機器情報（依頼元=&gt;JCW)'!X45</f>
        <v>必須</v>
      </c>
      <c r="AD45" s="572" t="s">
        <v>420</v>
      </c>
      <c r="AE45" s="572" t="s">
        <v>422</v>
      </c>
      <c r="AF45" s="572" t="s" ph="1">
        <v>422</v>
      </c>
      <c r="AG45" s="572" t="s">
        <v>424</v>
      </c>
      <c r="AH45" s="554" t="str">
        <f>'3.1_検定依頼書_受検機器情報（依頼元=&gt;JCW)'!Y45</f>
        <v>選択要</v>
      </c>
      <c r="AI45" s="557" t="s">
        <v>411</v>
      </c>
      <c r="AJ45" s="70" t="s">
        <v>92</v>
      </c>
      <c r="AK45" s="212" t="str">
        <f>'3.1_検定依頼書_受検機器情報（依頼元=&gt;JCW)'!AB45</f>
        <v>必須</v>
      </c>
      <c r="AL45" s="214" t="str">
        <f>'3.1_検定依頼書_受検機器情報（依頼元=&gt;JCW)'!AC45</f>
        <v>必須</v>
      </c>
      <c r="AM45" s="196" t="s">
        <v>2</v>
      </c>
      <c r="AN45" s="196" t="s">
        <v>2</v>
      </c>
      <c r="AO45" s="196" t="s">
        <v>2</v>
      </c>
      <c r="AP45" s="197" t="s">
        <v>447</v>
      </c>
    </row>
    <row r="46" spans="2:42" ht="28.5" customHeight="1" x14ac:dyDescent="0.2">
      <c r="B46" s="575"/>
      <c r="C46" s="657"/>
      <c r="D46" s="477"/>
      <c r="E46" s="477"/>
      <c r="F46" s="585"/>
      <c r="G46" s="585"/>
      <c r="H46" s="579"/>
      <c r="I46" s="555"/>
      <c r="J46" s="582"/>
      <c r="K46" s="582"/>
      <c r="L46" s="588"/>
      <c r="M46" s="588"/>
      <c r="N46" s="588"/>
      <c r="O46" s="588"/>
      <c r="P46" s="588"/>
      <c r="Q46" s="477"/>
      <c r="R46" s="555"/>
      <c r="S46" s="477"/>
      <c r="T46" s="582"/>
      <c r="U46" s="663"/>
      <c r="V46" s="663"/>
      <c r="W46" s="564"/>
      <c r="X46" s="567"/>
      <c r="Y46" s="666"/>
      <c r="Z46" s="666"/>
      <c r="AA46" s="570"/>
      <c r="AB46" s="660"/>
      <c r="AC46" s="660"/>
      <c r="AD46" s="573"/>
      <c r="AE46" s="573"/>
      <c r="AF46" s="573" ph="1"/>
      <c r="AG46" s="573"/>
      <c r="AH46" s="555"/>
      <c r="AI46" s="558"/>
      <c r="AJ46" s="69" t="s">
        <v>93</v>
      </c>
      <c r="AK46" s="213" t="str">
        <f>'3.1_検定依頼書_受検機器情報（依頼元=&gt;JCW)'!AB46</f>
        <v>必須</v>
      </c>
      <c r="AL46" s="215" t="str">
        <f>'3.1_検定依頼書_受検機器情報（依頼元=&gt;JCW)'!AC46</f>
        <v>必須</v>
      </c>
      <c r="AM46" s="198" t="s">
        <v>2</v>
      </c>
      <c r="AN46" s="198" t="s">
        <v>2</v>
      </c>
      <c r="AO46" s="198" t="s">
        <v>2</v>
      </c>
      <c r="AP46" s="199" t="s">
        <v>448</v>
      </c>
    </row>
    <row r="47" spans="2:42" ht="28.5" customHeight="1" x14ac:dyDescent="0.2">
      <c r="B47" s="575"/>
      <c r="C47" s="657"/>
      <c r="D47" s="477"/>
      <c r="E47" s="477"/>
      <c r="F47" s="585"/>
      <c r="G47" s="585"/>
      <c r="H47" s="579"/>
      <c r="I47" s="555"/>
      <c r="J47" s="582"/>
      <c r="K47" s="582"/>
      <c r="L47" s="588"/>
      <c r="M47" s="588"/>
      <c r="N47" s="588"/>
      <c r="O47" s="588"/>
      <c r="P47" s="588"/>
      <c r="Q47" s="477"/>
      <c r="R47" s="555"/>
      <c r="S47" s="477"/>
      <c r="T47" s="582"/>
      <c r="U47" s="663"/>
      <c r="V47" s="663"/>
      <c r="W47" s="564"/>
      <c r="X47" s="567"/>
      <c r="Y47" s="666"/>
      <c r="Z47" s="666"/>
      <c r="AA47" s="570"/>
      <c r="AB47" s="660"/>
      <c r="AC47" s="660"/>
      <c r="AD47" s="573"/>
      <c r="AE47" s="573"/>
      <c r="AF47" s="573" ph="1"/>
      <c r="AG47" s="573"/>
      <c r="AH47" s="555"/>
      <c r="AI47" s="558"/>
      <c r="AJ47" s="69" t="s">
        <v>22</v>
      </c>
      <c r="AK47" s="178" t="s">
        <v>405</v>
      </c>
      <c r="AL47" s="194" t="s">
        <v>406</v>
      </c>
      <c r="AM47" s="198" t="s">
        <v>428</v>
      </c>
      <c r="AN47" s="198" t="s">
        <v>428</v>
      </c>
      <c r="AO47" s="198" t="s">
        <v>428</v>
      </c>
      <c r="AP47" s="199" t="s">
        <v>428</v>
      </c>
    </row>
    <row r="48" spans="2:42" ht="28.5" customHeight="1" thickBot="1" x14ac:dyDescent="0.25">
      <c r="B48" s="427"/>
      <c r="C48" s="658"/>
      <c r="D48" s="577"/>
      <c r="E48" s="577"/>
      <c r="F48" s="586"/>
      <c r="G48" s="586"/>
      <c r="H48" s="580"/>
      <c r="I48" s="556"/>
      <c r="J48" s="583"/>
      <c r="K48" s="583"/>
      <c r="L48" s="589"/>
      <c r="M48" s="589"/>
      <c r="N48" s="589"/>
      <c r="O48" s="589"/>
      <c r="P48" s="589"/>
      <c r="Q48" s="577"/>
      <c r="R48" s="556"/>
      <c r="S48" s="577"/>
      <c r="T48" s="583"/>
      <c r="U48" s="664"/>
      <c r="V48" s="664"/>
      <c r="W48" s="565"/>
      <c r="X48" s="568"/>
      <c r="Y48" s="667"/>
      <c r="Z48" s="667"/>
      <c r="AA48" s="571"/>
      <c r="AB48" s="661"/>
      <c r="AC48" s="661"/>
      <c r="AD48" s="574"/>
      <c r="AE48" s="574"/>
      <c r="AF48" s="574" ph="1"/>
      <c r="AG48" s="574"/>
      <c r="AH48" s="556"/>
      <c r="AI48" s="559"/>
      <c r="AJ48" s="71" t="s">
        <v>23</v>
      </c>
      <c r="AK48" s="179" t="s">
        <v>406</v>
      </c>
      <c r="AL48" s="195" t="s">
        <v>406</v>
      </c>
      <c r="AM48" s="200" t="s">
        <v>428</v>
      </c>
      <c r="AN48" s="200" t="s">
        <v>428</v>
      </c>
      <c r="AO48" s="200" t="s">
        <v>428</v>
      </c>
      <c r="AP48" s="201" t="s">
        <v>428</v>
      </c>
    </row>
    <row r="49" spans="2:42" ht="28.5" customHeight="1" x14ac:dyDescent="0.2">
      <c r="B49" s="426">
        <v>12</v>
      </c>
      <c r="C49" s="656"/>
      <c r="D49" s="576" t="str">
        <f>'3.1_検定依頼書_受検機器情報（依頼元=&gt;JCW)'!C49</f>
        <v>選択要</v>
      </c>
      <c r="E49" s="576" t="str">
        <f>'3.1_検定依頼書_受検機器情報（依頼元=&gt;JCW)'!D49</f>
        <v>必須</v>
      </c>
      <c r="F49" s="584">
        <f>'3.1_検定依頼書_受検機器情報（依頼元=&gt;JCW)'!E49</f>
        <v>0</v>
      </c>
      <c r="G49" s="584">
        <f>'3.1_検定依頼書_受検機器情報（依頼元=&gt;JCW)'!F49</f>
        <v>0</v>
      </c>
      <c r="H49" s="578">
        <f>'3.1_検定依頼書_受検機器情報（依頼元=&gt;JCW)'!G49</f>
        <v>0</v>
      </c>
      <c r="I49" s="554" t="str">
        <f>'3.1_検定依頼書_受検機器情報（依頼元=&gt;JCW)'!H49</f>
        <v>必須</v>
      </c>
      <c r="J49" s="581" t="s">
        <v>277</v>
      </c>
      <c r="K49" s="581" t="s">
        <v>277</v>
      </c>
      <c r="L49" s="587" t="s">
        <v>277</v>
      </c>
      <c r="M49" s="587" t="s">
        <v>277</v>
      </c>
      <c r="N49" s="587" t="s">
        <v>417</v>
      </c>
      <c r="O49" s="587" t="s">
        <v>13</v>
      </c>
      <c r="P49" s="587" t="s">
        <v>411</v>
      </c>
      <c r="Q49" s="576" t="str">
        <f>'3.1_検定依頼書_受検機器情報（依頼元=&gt;JCW)'!N49</f>
        <v>選択要</v>
      </c>
      <c r="R49" s="554" t="str">
        <f>'3.1_検定依頼書_受検機器情報（依頼元=&gt;JCW)'!O49</f>
        <v>選択要</v>
      </c>
      <c r="S49" s="576" t="str">
        <f>'3.1_検定依頼書_受検機器情報（依頼元=&gt;JCW)'!P49</f>
        <v>必須</v>
      </c>
      <c r="T49" s="581"/>
      <c r="U49" s="662" t="str">
        <f>'3.1_検定依頼書_受検機器情報（依頼元=&gt;JCW)'!R49</f>
        <v>必須</v>
      </c>
      <c r="V49" s="662" t="str">
        <f>'3.1_検定依頼書_受検機器情報（依頼元=&gt;JCW)'!S49</f>
        <v>必須</v>
      </c>
      <c r="W49" s="563" t="str">
        <f>'3.1_検定依頼書_受検機器情報（依頼元=&gt;JCW)'!T49</f>
        <v>必須</v>
      </c>
      <c r="X49" s="566" t="s">
        <v>51</v>
      </c>
      <c r="Y49" s="665"/>
      <c r="Z49" s="665"/>
      <c r="AA49" s="569"/>
      <c r="AB49" s="659" t="str">
        <f>'3.1_検定依頼書_受検機器情報（依頼元=&gt;JCW)'!W49</f>
        <v>必須</v>
      </c>
      <c r="AC49" s="659" t="str">
        <f>'3.1_検定依頼書_受検機器情報（依頼元=&gt;JCW)'!X49</f>
        <v>必須</v>
      </c>
      <c r="AD49" s="572" t="s">
        <v>420</v>
      </c>
      <c r="AE49" s="572" t="s">
        <v>422</v>
      </c>
      <c r="AF49" s="572" t="s" ph="1">
        <v>422</v>
      </c>
      <c r="AG49" s="572" t="s">
        <v>424</v>
      </c>
      <c r="AH49" s="554" t="str">
        <f>'3.1_検定依頼書_受検機器情報（依頼元=&gt;JCW)'!Y49</f>
        <v>選択要</v>
      </c>
      <c r="AI49" s="557" t="s">
        <v>411</v>
      </c>
      <c r="AJ49" s="70" t="s">
        <v>92</v>
      </c>
      <c r="AK49" s="212" t="str">
        <f>'3.1_検定依頼書_受検機器情報（依頼元=&gt;JCW)'!AB49</f>
        <v>必須</v>
      </c>
      <c r="AL49" s="214" t="str">
        <f>'3.1_検定依頼書_受検機器情報（依頼元=&gt;JCW)'!AC49</f>
        <v>必須</v>
      </c>
      <c r="AM49" s="196" t="s">
        <v>2</v>
      </c>
      <c r="AN49" s="196" t="s">
        <v>2</v>
      </c>
      <c r="AO49" s="196" t="s">
        <v>2</v>
      </c>
      <c r="AP49" s="197" t="s">
        <v>447</v>
      </c>
    </row>
    <row r="50" spans="2:42" ht="28.5" customHeight="1" x14ac:dyDescent="0.2">
      <c r="B50" s="575"/>
      <c r="C50" s="657"/>
      <c r="D50" s="477"/>
      <c r="E50" s="477"/>
      <c r="F50" s="585"/>
      <c r="G50" s="585"/>
      <c r="H50" s="579"/>
      <c r="I50" s="555"/>
      <c r="J50" s="582"/>
      <c r="K50" s="582"/>
      <c r="L50" s="588"/>
      <c r="M50" s="588"/>
      <c r="N50" s="588"/>
      <c r="O50" s="588"/>
      <c r="P50" s="588"/>
      <c r="Q50" s="477"/>
      <c r="R50" s="555"/>
      <c r="S50" s="477"/>
      <c r="T50" s="582"/>
      <c r="U50" s="663"/>
      <c r="V50" s="663"/>
      <c r="W50" s="564"/>
      <c r="X50" s="567"/>
      <c r="Y50" s="666"/>
      <c r="Z50" s="666"/>
      <c r="AA50" s="570"/>
      <c r="AB50" s="660"/>
      <c r="AC50" s="660"/>
      <c r="AD50" s="573"/>
      <c r="AE50" s="573"/>
      <c r="AF50" s="573" ph="1"/>
      <c r="AG50" s="573"/>
      <c r="AH50" s="555"/>
      <c r="AI50" s="558"/>
      <c r="AJ50" s="69" t="s">
        <v>93</v>
      </c>
      <c r="AK50" s="213" t="str">
        <f>'3.1_検定依頼書_受検機器情報（依頼元=&gt;JCW)'!AB50</f>
        <v>必須</v>
      </c>
      <c r="AL50" s="215" t="str">
        <f>'3.1_検定依頼書_受検機器情報（依頼元=&gt;JCW)'!AC50</f>
        <v>必須</v>
      </c>
      <c r="AM50" s="198" t="s">
        <v>2</v>
      </c>
      <c r="AN50" s="198" t="s">
        <v>2</v>
      </c>
      <c r="AO50" s="198" t="s">
        <v>2</v>
      </c>
      <c r="AP50" s="199" t="s">
        <v>448</v>
      </c>
    </row>
    <row r="51" spans="2:42" ht="28.5" customHeight="1" x14ac:dyDescent="0.2">
      <c r="B51" s="575"/>
      <c r="C51" s="657"/>
      <c r="D51" s="477"/>
      <c r="E51" s="477"/>
      <c r="F51" s="585"/>
      <c r="G51" s="585"/>
      <c r="H51" s="579"/>
      <c r="I51" s="555"/>
      <c r="J51" s="582"/>
      <c r="K51" s="582"/>
      <c r="L51" s="588"/>
      <c r="M51" s="588"/>
      <c r="N51" s="588"/>
      <c r="O51" s="588"/>
      <c r="P51" s="588"/>
      <c r="Q51" s="477"/>
      <c r="R51" s="555"/>
      <c r="S51" s="477"/>
      <c r="T51" s="582"/>
      <c r="U51" s="663"/>
      <c r="V51" s="663"/>
      <c r="W51" s="564"/>
      <c r="X51" s="567"/>
      <c r="Y51" s="666"/>
      <c r="Z51" s="666"/>
      <c r="AA51" s="570"/>
      <c r="AB51" s="660"/>
      <c r="AC51" s="660"/>
      <c r="AD51" s="573"/>
      <c r="AE51" s="573"/>
      <c r="AF51" s="573" ph="1"/>
      <c r="AG51" s="573"/>
      <c r="AH51" s="555"/>
      <c r="AI51" s="558"/>
      <c r="AJ51" s="69" t="s">
        <v>22</v>
      </c>
      <c r="AK51" s="178" t="s">
        <v>405</v>
      </c>
      <c r="AL51" s="194" t="s">
        <v>406</v>
      </c>
      <c r="AM51" s="198" t="s">
        <v>428</v>
      </c>
      <c r="AN51" s="198" t="s">
        <v>428</v>
      </c>
      <c r="AO51" s="198" t="s">
        <v>428</v>
      </c>
      <c r="AP51" s="199" t="s">
        <v>428</v>
      </c>
    </row>
    <row r="52" spans="2:42" ht="28.5" customHeight="1" thickBot="1" x14ac:dyDescent="0.25">
      <c r="B52" s="427"/>
      <c r="C52" s="658"/>
      <c r="D52" s="577"/>
      <c r="E52" s="577"/>
      <c r="F52" s="586"/>
      <c r="G52" s="586"/>
      <c r="H52" s="580"/>
      <c r="I52" s="556"/>
      <c r="J52" s="583"/>
      <c r="K52" s="583"/>
      <c r="L52" s="589"/>
      <c r="M52" s="589"/>
      <c r="N52" s="589"/>
      <c r="O52" s="589"/>
      <c r="P52" s="589"/>
      <c r="Q52" s="577"/>
      <c r="R52" s="556"/>
      <c r="S52" s="577"/>
      <c r="T52" s="583"/>
      <c r="U52" s="664"/>
      <c r="V52" s="664"/>
      <c r="W52" s="565"/>
      <c r="X52" s="568"/>
      <c r="Y52" s="667"/>
      <c r="Z52" s="667"/>
      <c r="AA52" s="571"/>
      <c r="AB52" s="661"/>
      <c r="AC52" s="661"/>
      <c r="AD52" s="574"/>
      <c r="AE52" s="574"/>
      <c r="AF52" s="574" ph="1"/>
      <c r="AG52" s="574"/>
      <c r="AH52" s="556"/>
      <c r="AI52" s="559"/>
      <c r="AJ52" s="71" t="s">
        <v>23</v>
      </c>
      <c r="AK52" s="179" t="s">
        <v>406</v>
      </c>
      <c r="AL52" s="195" t="s">
        <v>406</v>
      </c>
      <c r="AM52" s="200" t="s">
        <v>428</v>
      </c>
      <c r="AN52" s="200" t="s">
        <v>428</v>
      </c>
      <c r="AO52" s="200" t="s">
        <v>428</v>
      </c>
      <c r="AP52" s="201" t="s">
        <v>428</v>
      </c>
    </row>
    <row r="53" spans="2:42" ht="28.5" customHeight="1" x14ac:dyDescent="0.2">
      <c r="B53" s="426">
        <v>13</v>
      </c>
      <c r="C53" s="656"/>
      <c r="D53" s="576" t="str">
        <f>'3.1_検定依頼書_受検機器情報（依頼元=&gt;JCW)'!C53</f>
        <v>選択要</v>
      </c>
      <c r="E53" s="576" t="str">
        <f>'3.1_検定依頼書_受検機器情報（依頼元=&gt;JCW)'!D53</f>
        <v>必須</v>
      </c>
      <c r="F53" s="584">
        <f>'3.1_検定依頼書_受検機器情報（依頼元=&gt;JCW)'!E53</f>
        <v>0</v>
      </c>
      <c r="G53" s="584">
        <f>'3.1_検定依頼書_受検機器情報（依頼元=&gt;JCW)'!F53</f>
        <v>0</v>
      </c>
      <c r="H53" s="578">
        <f>'3.1_検定依頼書_受検機器情報（依頼元=&gt;JCW)'!G53</f>
        <v>0</v>
      </c>
      <c r="I53" s="554" t="str">
        <f>'3.1_検定依頼書_受検機器情報（依頼元=&gt;JCW)'!H53</f>
        <v>必須</v>
      </c>
      <c r="J53" s="581" t="s">
        <v>277</v>
      </c>
      <c r="K53" s="581" t="s">
        <v>277</v>
      </c>
      <c r="L53" s="587" t="s">
        <v>277</v>
      </c>
      <c r="M53" s="587" t="s">
        <v>277</v>
      </c>
      <c r="N53" s="587" t="s">
        <v>417</v>
      </c>
      <c r="O53" s="587" t="s">
        <v>13</v>
      </c>
      <c r="P53" s="587" t="s">
        <v>411</v>
      </c>
      <c r="Q53" s="576" t="str">
        <f>'3.1_検定依頼書_受検機器情報（依頼元=&gt;JCW)'!N53</f>
        <v>選択要</v>
      </c>
      <c r="R53" s="554" t="str">
        <f>'3.1_検定依頼書_受検機器情報（依頼元=&gt;JCW)'!O53</f>
        <v>選択要</v>
      </c>
      <c r="S53" s="576" t="str">
        <f>'3.1_検定依頼書_受検機器情報（依頼元=&gt;JCW)'!P53</f>
        <v>必須</v>
      </c>
      <c r="T53" s="581"/>
      <c r="U53" s="662" t="str">
        <f>'3.1_検定依頼書_受検機器情報（依頼元=&gt;JCW)'!R53</f>
        <v>必須</v>
      </c>
      <c r="V53" s="662" t="str">
        <f>'3.1_検定依頼書_受検機器情報（依頼元=&gt;JCW)'!S53</f>
        <v>必須</v>
      </c>
      <c r="W53" s="563" t="str">
        <f>'3.1_検定依頼書_受検機器情報（依頼元=&gt;JCW)'!T53</f>
        <v>必須</v>
      </c>
      <c r="X53" s="566" t="s">
        <v>51</v>
      </c>
      <c r="Y53" s="665"/>
      <c r="Z53" s="665"/>
      <c r="AA53" s="569"/>
      <c r="AB53" s="659" t="str">
        <f>'3.1_検定依頼書_受検機器情報（依頼元=&gt;JCW)'!W53</f>
        <v>必須</v>
      </c>
      <c r="AC53" s="659" t="str">
        <f>'3.1_検定依頼書_受検機器情報（依頼元=&gt;JCW)'!X53</f>
        <v>必須</v>
      </c>
      <c r="AD53" s="572" t="s">
        <v>420</v>
      </c>
      <c r="AE53" s="572" t="s">
        <v>422</v>
      </c>
      <c r="AF53" s="572" t="s" ph="1">
        <v>422</v>
      </c>
      <c r="AG53" s="572" t="s">
        <v>424</v>
      </c>
      <c r="AH53" s="554" t="str">
        <f>'3.1_検定依頼書_受検機器情報（依頼元=&gt;JCW)'!Y53</f>
        <v>選択要</v>
      </c>
      <c r="AI53" s="557" t="s">
        <v>411</v>
      </c>
      <c r="AJ53" s="70" t="s">
        <v>92</v>
      </c>
      <c r="AK53" s="212" t="str">
        <f>'3.1_検定依頼書_受検機器情報（依頼元=&gt;JCW)'!AB53</f>
        <v>必須</v>
      </c>
      <c r="AL53" s="214" t="str">
        <f>'3.1_検定依頼書_受検機器情報（依頼元=&gt;JCW)'!AC53</f>
        <v>必須</v>
      </c>
      <c r="AM53" s="196" t="s">
        <v>2</v>
      </c>
      <c r="AN53" s="196" t="s">
        <v>2</v>
      </c>
      <c r="AO53" s="196" t="s">
        <v>2</v>
      </c>
      <c r="AP53" s="197" t="s">
        <v>447</v>
      </c>
    </row>
    <row r="54" spans="2:42" ht="28.5" customHeight="1" x14ac:dyDescent="0.2">
      <c r="B54" s="575"/>
      <c r="C54" s="657"/>
      <c r="D54" s="477"/>
      <c r="E54" s="477"/>
      <c r="F54" s="585"/>
      <c r="G54" s="585"/>
      <c r="H54" s="579"/>
      <c r="I54" s="555"/>
      <c r="J54" s="582"/>
      <c r="K54" s="582"/>
      <c r="L54" s="588"/>
      <c r="M54" s="588"/>
      <c r="N54" s="588"/>
      <c r="O54" s="588"/>
      <c r="P54" s="588"/>
      <c r="Q54" s="477"/>
      <c r="R54" s="555"/>
      <c r="S54" s="477"/>
      <c r="T54" s="582"/>
      <c r="U54" s="663"/>
      <c r="V54" s="663"/>
      <c r="W54" s="564"/>
      <c r="X54" s="567"/>
      <c r="Y54" s="666"/>
      <c r="Z54" s="666"/>
      <c r="AA54" s="570"/>
      <c r="AB54" s="660"/>
      <c r="AC54" s="660"/>
      <c r="AD54" s="573"/>
      <c r="AE54" s="573"/>
      <c r="AF54" s="573" ph="1"/>
      <c r="AG54" s="573"/>
      <c r="AH54" s="555"/>
      <c r="AI54" s="558"/>
      <c r="AJ54" s="69" t="s">
        <v>93</v>
      </c>
      <c r="AK54" s="213" t="str">
        <f>'3.1_検定依頼書_受検機器情報（依頼元=&gt;JCW)'!AB54</f>
        <v>必須</v>
      </c>
      <c r="AL54" s="215" t="str">
        <f>'3.1_検定依頼書_受検機器情報（依頼元=&gt;JCW)'!AC54</f>
        <v>必須</v>
      </c>
      <c r="AM54" s="198" t="s">
        <v>2</v>
      </c>
      <c r="AN54" s="198" t="s">
        <v>2</v>
      </c>
      <c r="AO54" s="198" t="s">
        <v>2</v>
      </c>
      <c r="AP54" s="199" t="s">
        <v>448</v>
      </c>
    </row>
    <row r="55" spans="2:42" ht="28.5" customHeight="1" x14ac:dyDescent="0.2">
      <c r="B55" s="575"/>
      <c r="C55" s="657"/>
      <c r="D55" s="477"/>
      <c r="E55" s="477"/>
      <c r="F55" s="585"/>
      <c r="G55" s="585"/>
      <c r="H55" s="579"/>
      <c r="I55" s="555"/>
      <c r="J55" s="582"/>
      <c r="K55" s="582"/>
      <c r="L55" s="588"/>
      <c r="M55" s="588"/>
      <c r="N55" s="588"/>
      <c r="O55" s="588"/>
      <c r="P55" s="588"/>
      <c r="Q55" s="477"/>
      <c r="R55" s="555"/>
      <c r="S55" s="477"/>
      <c r="T55" s="582"/>
      <c r="U55" s="663"/>
      <c r="V55" s="663"/>
      <c r="W55" s="564"/>
      <c r="X55" s="567"/>
      <c r="Y55" s="666"/>
      <c r="Z55" s="666"/>
      <c r="AA55" s="570"/>
      <c r="AB55" s="660"/>
      <c r="AC55" s="660"/>
      <c r="AD55" s="573"/>
      <c r="AE55" s="573"/>
      <c r="AF55" s="573" ph="1"/>
      <c r="AG55" s="573"/>
      <c r="AH55" s="555"/>
      <c r="AI55" s="558"/>
      <c r="AJ55" s="69" t="s">
        <v>22</v>
      </c>
      <c r="AK55" s="178" t="s">
        <v>405</v>
      </c>
      <c r="AL55" s="194" t="s">
        <v>406</v>
      </c>
      <c r="AM55" s="198" t="s">
        <v>428</v>
      </c>
      <c r="AN55" s="198" t="s">
        <v>428</v>
      </c>
      <c r="AO55" s="198" t="s">
        <v>428</v>
      </c>
      <c r="AP55" s="199" t="s">
        <v>428</v>
      </c>
    </row>
    <row r="56" spans="2:42" ht="28.5" customHeight="1" thickBot="1" x14ac:dyDescent="0.25">
      <c r="B56" s="427"/>
      <c r="C56" s="658"/>
      <c r="D56" s="577"/>
      <c r="E56" s="577"/>
      <c r="F56" s="586"/>
      <c r="G56" s="586"/>
      <c r="H56" s="580"/>
      <c r="I56" s="556"/>
      <c r="J56" s="583"/>
      <c r="K56" s="583"/>
      <c r="L56" s="589"/>
      <c r="M56" s="589"/>
      <c r="N56" s="589"/>
      <c r="O56" s="589"/>
      <c r="P56" s="589"/>
      <c r="Q56" s="577"/>
      <c r="R56" s="556"/>
      <c r="S56" s="577"/>
      <c r="T56" s="583"/>
      <c r="U56" s="664"/>
      <c r="V56" s="664"/>
      <c r="W56" s="565"/>
      <c r="X56" s="568"/>
      <c r="Y56" s="667"/>
      <c r="Z56" s="667"/>
      <c r="AA56" s="571"/>
      <c r="AB56" s="661"/>
      <c r="AC56" s="661"/>
      <c r="AD56" s="574"/>
      <c r="AE56" s="574"/>
      <c r="AF56" s="574" ph="1"/>
      <c r="AG56" s="574"/>
      <c r="AH56" s="556"/>
      <c r="AI56" s="559"/>
      <c r="AJ56" s="71" t="s">
        <v>23</v>
      </c>
      <c r="AK56" s="179" t="s">
        <v>406</v>
      </c>
      <c r="AL56" s="195" t="s">
        <v>406</v>
      </c>
      <c r="AM56" s="200" t="s">
        <v>428</v>
      </c>
      <c r="AN56" s="200" t="s">
        <v>428</v>
      </c>
      <c r="AO56" s="200" t="s">
        <v>428</v>
      </c>
      <c r="AP56" s="201" t="s">
        <v>428</v>
      </c>
    </row>
    <row r="57" spans="2:42" ht="28.5" customHeight="1" x14ac:dyDescent="0.2">
      <c r="B57" s="426">
        <v>14</v>
      </c>
      <c r="C57" s="656"/>
      <c r="D57" s="576" t="str">
        <f>'3.1_検定依頼書_受検機器情報（依頼元=&gt;JCW)'!C57</f>
        <v>選択要</v>
      </c>
      <c r="E57" s="576" t="str">
        <f>'3.1_検定依頼書_受検機器情報（依頼元=&gt;JCW)'!D57</f>
        <v>必須</v>
      </c>
      <c r="F57" s="584">
        <f>'3.1_検定依頼書_受検機器情報（依頼元=&gt;JCW)'!E57</f>
        <v>0</v>
      </c>
      <c r="G57" s="584">
        <f>'3.1_検定依頼書_受検機器情報（依頼元=&gt;JCW)'!F57</f>
        <v>0</v>
      </c>
      <c r="H57" s="578">
        <f>'3.1_検定依頼書_受検機器情報（依頼元=&gt;JCW)'!G57</f>
        <v>0</v>
      </c>
      <c r="I57" s="554" t="str">
        <f>'3.1_検定依頼書_受検機器情報（依頼元=&gt;JCW)'!H57</f>
        <v>必須</v>
      </c>
      <c r="J57" s="581" t="s">
        <v>277</v>
      </c>
      <c r="K57" s="581" t="s">
        <v>277</v>
      </c>
      <c r="L57" s="587" t="s">
        <v>277</v>
      </c>
      <c r="M57" s="587" t="s">
        <v>277</v>
      </c>
      <c r="N57" s="587" t="s">
        <v>417</v>
      </c>
      <c r="O57" s="587" t="s">
        <v>13</v>
      </c>
      <c r="P57" s="587" t="s">
        <v>411</v>
      </c>
      <c r="Q57" s="576" t="str">
        <f>'3.1_検定依頼書_受検機器情報（依頼元=&gt;JCW)'!N57</f>
        <v>選択要</v>
      </c>
      <c r="R57" s="554" t="str">
        <f>'3.1_検定依頼書_受検機器情報（依頼元=&gt;JCW)'!O57</f>
        <v>選択要</v>
      </c>
      <c r="S57" s="576" t="str">
        <f>'3.1_検定依頼書_受検機器情報（依頼元=&gt;JCW)'!P57</f>
        <v>必須</v>
      </c>
      <c r="T57" s="581"/>
      <c r="U57" s="662" t="str">
        <f>'3.1_検定依頼書_受検機器情報（依頼元=&gt;JCW)'!R57</f>
        <v>必須</v>
      </c>
      <c r="V57" s="662" t="str">
        <f>'3.1_検定依頼書_受検機器情報（依頼元=&gt;JCW)'!S57</f>
        <v>必須</v>
      </c>
      <c r="W57" s="563" t="str">
        <f>'3.1_検定依頼書_受検機器情報（依頼元=&gt;JCW)'!T57</f>
        <v>必須</v>
      </c>
      <c r="X57" s="566" t="s">
        <v>51</v>
      </c>
      <c r="Y57" s="665"/>
      <c r="Z57" s="665"/>
      <c r="AA57" s="569"/>
      <c r="AB57" s="659" t="str">
        <f>'3.1_検定依頼書_受検機器情報（依頼元=&gt;JCW)'!W57</f>
        <v>必須</v>
      </c>
      <c r="AC57" s="659" t="str">
        <f>'3.1_検定依頼書_受検機器情報（依頼元=&gt;JCW)'!X57</f>
        <v>必須</v>
      </c>
      <c r="AD57" s="572" t="s">
        <v>420</v>
      </c>
      <c r="AE57" s="572" t="s">
        <v>422</v>
      </c>
      <c r="AF57" s="572" t="s" ph="1">
        <v>422</v>
      </c>
      <c r="AG57" s="572" t="s">
        <v>424</v>
      </c>
      <c r="AH57" s="554" t="str">
        <f>'3.1_検定依頼書_受検機器情報（依頼元=&gt;JCW)'!Y57</f>
        <v>選択要</v>
      </c>
      <c r="AI57" s="557" t="s">
        <v>411</v>
      </c>
      <c r="AJ57" s="70" t="s">
        <v>92</v>
      </c>
      <c r="AK57" s="212" t="str">
        <f>'3.1_検定依頼書_受検機器情報（依頼元=&gt;JCW)'!AB57</f>
        <v>必須</v>
      </c>
      <c r="AL57" s="214" t="str">
        <f>'3.1_検定依頼書_受検機器情報（依頼元=&gt;JCW)'!AC57</f>
        <v>必須</v>
      </c>
      <c r="AM57" s="196" t="s">
        <v>2</v>
      </c>
      <c r="AN57" s="196" t="s">
        <v>2</v>
      </c>
      <c r="AO57" s="196" t="s">
        <v>2</v>
      </c>
      <c r="AP57" s="197" t="s">
        <v>447</v>
      </c>
    </row>
    <row r="58" spans="2:42" ht="28.5" customHeight="1" x14ac:dyDescent="0.2">
      <c r="B58" s="575"/>
      <c r="C58" s="657"/>
      <c r="D58" s="477"/>
      <c r="E58" s="477"/>
      <c r="F58" s="585"/>
      <c r="G58" s="585"/>
      <c r="H58" s="579"/>
      <c r="I58" s="555"/>
      <c r="J58" s="582"/>
      <c r="K58" s="582"/>
      <c r="L58" s="588"/>
      <c r="M58" s="588"/>
      <c r="N58" s="588"/>
      <c r="O58" s="588"/>
      <c r="P58" s="588"/>
      <c r="Q58" s="477"/>
      <c r="R58" s="555"/>
      <c r="S58" s="477"/>
      <c r="T58" s="582"/>
      <c r="U58" s="663"/>
      <c r="V58" s="663"/>
      <c r="W58" s="564"/>
      <c r="X58" s="567"/>
      <c r="Y58" s="666"/>
      <c r="Z58" s="666"/>
      <c r="AA58" s="570"/>
      <c r="AB58" s="660"/>
      <c r="AC58" s="660"/>
      <c r="AD58" s="573"/>
      <c r="AE58" s="573"/>
      <c r="AF58" s="573" ph="1"/>
      <c r="AG58" s="573"/>
      <c r="AH58" s="555"/>
      <c r="AI58" s="558"/>
      <c r="AJ58" s="69" t="s">
        <v>93</v>
      </c>
      <c r="AK58" s="213" t="str">
        <f>'3.1_検定依頼書_受検機器情報（依頼元=&gt;JCW)'!AB58</f>
        <v>必須</v>
      </c>
      <c r="AL58" s="215" t="str">
        <f>'3.1_検定依頼書_受検機器情報（依頼元=&gt;JCW)'!AC58</f>
        <v>必須</v>
      </c>
      <c r="AM58" s="198" t="s">
        <v>2</v>
      </c>
      <c r="AN58" s="198" t="s">
        <v>2</v>
      </c>
      <c r="AO58" s="198" t="s">
        <v>2</v>
      </c>
      <c r="AP58" s="199" t="s">
        <v>448</v>
      </c>
    </row>
    <row r="59" spans="2:42" ht="28.5" customHeight="1" x14ac:dyDescent="0.2">
      <c r="B59" s="575"/>
      <c r="C59" s="657"/>
      <c r="D59" s="477"/>
      <c r="E59" s="477"/>
      <c r="F59" s="585"/>
      <c r="G59" s="585"/>
      <c r="H59" s="579"/>
      <c r="I59" s="555"/>
      <c r="J59" s="582"/>
      <c r="K59" s="582"/>
      <c r="L59" s="588"/>
      <c r="M59" s="588"/>
      <c r="N59" s="588"/>
      <c r="O59" s="588"/>
      <c r="P59" s="588"/>
      <c r="Q59" s="477"/>
      <c r="R59" s="555"/>
      <c r="S59" s="477"/>
      <c r="T59" s="582"/>
      <c r="U59" s="663"/>
      <c r="V59" s="663"/>
      <c r="W59" s="564"/>
      <c r="X59" s="567"/>
      <c r="Y59" s="666"/>
      <c r="Z59" s="666"/>
      <c r="AA59" s="570"/>
      <c r="AB59" s="660"/>
      <c r="AC59" s="660"/>
      <c r="AD59" s="573"/>
      <c r="AE59" s="573"/>
      <c r="AF59" s="573" ph="1"/>
      <c r="AG59" s="573"/>
      <c r="AH59" s="555"/>
      <c r="AI59" s="558"/>
      <c r="AJ59" s="69" t="s">
        <v>22</v>
      </c>
      <c r="AK59" s="178" t="s">
        <v>405</v>
      </c>
      <c r="AL59" s="194" t="s">
        <v>406</v>
      </c>
      <c r="AM59" s="198" t="s">
        <v>428</v>
      </c>
      <c r="AN59" s="198" t="s">
        <v>428</v>
      </c>
      <c r="AO59" s="198" t="s">
        <v>428</v>
      </c>
      <c r="AP59" s="199" t="s">
        <v>428</v>
      </c>
    </row>
    <row r="60" spans="2:42" ht="28.5" customHeight="1" thickBot="1" x14ac:dyDescent="0.25">
      <c r="B60" s="427"/>
      <c r="C60" s="658"/>
      <c r="D60" s="577"/>
      <c r="E60" s="577"/>
      <c r="F60" s="586"/>
      <c r="G60" s="586"/>
      <c r="H60" s="580"/>
      <c r="I60" s="556"/>
      <c r="J60" s="583"/>
      <c r="K60" s="583"/>
      <c r="L60" s="589"/>
      <c r="M60" s="589"/>
      <c r="N60" s="589"/>
      <c r="O60" s="589"/>
      <c r="P60" s="589"/>
      <c r="Q60" s="577"/>
      <c r="R60" s="556"/>
      <c r="S60" s="577"/>
      <c r="T60" s="583"/>
      <c r="U60" s="664"/>
      <c r="V60" s="664"/>
      <c r="W60" s="565"/>
      <c r="X60" s="568"/>
      <c r="Y60" s="667"/>
      <c r="Z60" s="667"/>
      <c r="AA60" s="571"/>
      <c r="AB60" s="661"/>
      <c r="AC60" s="661"/>
      <c r="AD60" s="574"/>
      <c r="AE60" s="574"/>
      <c r="AF60" s="574" ph="1"/>
      <c r="AG60" s="574"/>
      <c r="AH60" s="556"/>
      <c r="AI60" s="559"/>
      <c r="AJ60" s="71" t="s">
        <v>23</v>
      </c>
      <c r="AK60" s="179" t="s">
        <v>406</v>
      </c>
      <c r="AL60" s="195" t="s">
        <v>406</v>
      </c>
      <c r="AM60" s="200" t="s">
        <v>428</v>
      </c>
      <c r="AN60" s="200" t="s">
        <v>428</v>
      </c>
      <c r="AO60" s="200" t="s">
        <v>428</v>
      </c>
      <c r="AP60" s="201" t="s">
        <v>428</v>
      </c>
    </row>
    <row r="61" spans="2:42" ht="28.5" customHeight="1" x14ac:dyDescent="0.2">
      <c r="B61" s="426">
        <v>15</v>
      </c>
      <c r="C61" s="656"/>
      <c r="D61" s="576" t="str">
        <f>'3.1_検定依頼書_受検機器情報（依頼元=&gt;JCW)'!C61</f>
        <v>選択要</v>
      </c>
      <c r="E61" s="576" t="str">
        <f>'3.1_検定依頼書_受検機器情報（依頼元=&gt;JCW)'!D61</f>
        <v>必須</v>
      </c>
      <c r="F61" s="584">
        <f>'3.1_検定依頼書_受検機器情報（依頼元=&gt;JCW)'!E61</f>
        <v>0</v>
      </c>
      <c r="G61" s="584">
        <f>'3.1_検定依頼書_受検機器情報（依頼元=&gt;JCW)'!F61</f>
        <v>0</v>
      </c>
      <c r="H61" s="578">
        <f>'3.1_検定依頼書_受検機器情報（依頼元=&gt;JCW)'!G61</f>
        <v>0</v>
      </c>
      <c r="I61" s="554" t="str">
        <f>'3.1_検定依頼書_受検機器情報（依頼元=&gt;JCW)'!H61</f>
        <v>必須</v>
      </c>
      <c r="J61" s="581" t="s">
        <v>277</v>
      </c>
      <c r="K61" s="581" t="s">
        <v>277</v>
      </c>
      <c r="L61" s="587" t="s">
        <v>277</v>
      </c>
      <c r="M61" s="587" t="s">
        <v>277</v>
      </c>
      <c r="N61" s="587" t="s">
        <v>417</v>
      </c>
      <c r="O61" s="587" t="s">
        <v>13</v>
      </c>
      <c r="P61" s="587" t="s">
        <v>411</v>
      </c>
      <c r="Q61" s="576" t="str">
        <f>'3.1_検定依頼書_受検機器情報（依頼元=&gt;JCW)'!N61</f>
        <v>選択要</v>
      </c>
      <c r="R61" s="554" t="str">
        <f>'3.1_検定依頼書_受検機器情報（依頼元=&gt;JCW)'!O61</f>
        <v>選択要</v>
      </c>
      <c r="S61" s="576" t="str">
        <f>'3.1_検定依頼書_受検機器情報（依頼元=&gt;JCW)'!P61</f>
        <v>必須</v>
      </c>
      <c r="T61" s="581"/>
      <c r="U61" s="662" t="str">
        <f>'3.1_検定依頼書_受検機器情報（依頼元=&gt;JCW)'!R61</f>
        <v>必須</v>
      </c>
      <c r="V61" s="662" t="str">
        <f>'3.1_検定依頼書_受検機器情報（依頼元=&gt;JCW)'!S61</f>
        <v>必須</v>
      </c>
      <c r="W61" s="563" t="str">
        <f>'3.1_検定依頼書_受検機器情報（依頼元=&gt;JCW)'!T61</f>
        <v>必須</v>
      </c>
      <c r="X61" s="566" t="s">
        <v>51</v>
      </c>
      <c r="Y61" s="665"/>
      <c r="Z61" s="665"/>
      <c r="AA61" s="569"/>
      <c r="AB61" s="659" t="str">
        <f>'3.1_検定依頼書_受検機器情報（依頼元=&gt;JCW)'!W61</f>
        <v>必須</v>
      </c>
      <c r="AC61" s="659" t="str">
        <f>'3.1_検定依頼書_受検機器情報（依頼元=&gt;JCW)'!X61</f>
        <v>必須</v>
      </c>
      <c r="AD61" s="572" t="s">
        <v>420</v>
      </c>
      <c r="AE61" s="572" t="s">
        <v>422</v>
      </c>
      <c r="AF61" s="572" t="s" ph="1">
        <v>422</v>
      </c>
      <c r="AG61" s="572" t="s">
        <v>424</v>
      </c>
      <c r="AH61" s="554" t="str">
        <f>'3.1_検定依頼書_受検機器情報（依頼元=&gt;JCW)'!Y61</f>
        <v>選択要</v>
      </c>
      <c r="AI61" s="557" t="s">
        <v>411</v>
      </c>
      <c r="AJ61" s="70" t="s">
        <v>92</v>
      </c>
      <c r="AK61" s="212" t="str">
        <f>'3.1_検定依頼書_受検機器情報（依頼元=&gt;JCW)'!AB61</f>
        <v>必須</v>
      </c>
      <c r="AL61" s="214" t="str">
        <f>'3.1_検定依頼書_受検機器情報（依頼元=&gt;JCW)'!AC61</f>
        <v>必須</v>
      </c>
      <c r="AM61" s="196" t="s">
        <v>2</v>
      </c>
      <c r="AN61" s="196" t="s">
        <v>2</v>
      </c>
      <c r="AO61" s="196" t="s">
        <v>2</v>
      </c>
      <c r="AP61" s="197" t="s">
        <v>447</v>
      </c>
    </row>
    <row r="62" spans="2:42" ht="28.5" customHeight="1" x14ac:dyDescent="0.2">
      <c r="B62" s="575"/>
      <c r="C62" s="657"/>
      <c r="D62" s="477"/>
      <c r="E62" s="477"/>
      <c r="F62" s="585"/>
      <c r="G62" s="585"/>
      <c r="H62" s="579"/>
      <c r="I62" s="555"/>
      <c r="J62" s="582"/>
      <c r="K62" s="582"/>
      <c r="L62" s="588"/>
      <c r="M62" s="588"/>
      <c r="N62" s="588"/>
      <c r="O62" s="588"/>
      <c r="P62" s="588"/>
      <c r="Q62" s="477"/>
      <c r="R62" s="555"/>
      <c r="S62" s="477"/>
      <c r="T62" s="582"/>
      <c r="U62" s="663"/>
      <c r="V62" s="663"/>
      <c r="W62" s="564"/>
      <c r="X62" s="567"/>
      <c r="Y62" s="666"/>
      <c r="Z62" s="666"/>
      <c r="AA62" s="570"/>
      <c r="AB62" s="660"/>
      <c r="AC62" s="660"/>
      <c r="AD62" s="573"/>
      <c r="AE62" s="573"/>
      <c r="AF62" s="573" ph="1"/>
      <c r="AG62" s="573"/>
      <c r="AH62" s="555"/>
      <c r="AI62" s="558"/>
      <c r="AJ62" s="69" t="s">
        <v>93</v>
      </c>
      <c r="AK62" s="213" t="str">
        <f>'3.1_検定依頼書_受検機器情報（依頼元=&gt;JCW)'!AB62</f>
        <v>必須</v>
      </c>
      <c r="AL62" s="215" t="str">
        <f>'3.1_検定依頼書_受検機器情報（依頼元=&gt;JCW)'!AC62</f>
        <v>必須</v>
      </c>
      <c r="AM62" s="198" t="s">
        <v>2</v>
      </c>
      <c r="AN62" s="198" t="s">
        <v>2</v>
      </c>
      <c r="AO62" s="198" t="s">
        <v>2</v>
      </c>
      <c r="AP62" s="199" t="s">
        <v>448</v>
      </c>
    </row>
    <row r="63" spans="2:42" ht="28.5" customHeight="1" x14ac:dyDescent="0.2">
      <c r="B63" s="575"/>
      <c r="C63" s="657"/>
      <c r="D63" s="477"/>
      <c r="E63" s="477"/>
      <c r="F63" s="585"/>
      <c r="G63" s="585"/>
      <c r="H63" s="579"/>
      <c r="I63" s="555"/>
      <c r="J63" s="582"/>
      <c r="K63" s="582"/>
      <c r="L63" s="588"/>
      <c r="M63" s="588"/>
      <c r="N63" s="588"/>
      <c r="O63" s="588"/>
      <c r="P63" s="588"/>
      <c r="Q63" s="477"/>
      <c r="R63" s="555"/>
      <c r="S63" s="477"/>
      <c r="T63" s="582"/>
      <c r="U63" s="663"/>
      <c r="V63" s="663"/>
      <c r="W63" s="564"/>
      <c r="X63" s="567"/>
      <c r="Y63" s="666"/>
      <c r="Z63" s="666"/>
      <c r="AA63" s="570"/>
      <c r="AB63" s="660"/>
      <c r="AC63" s="660"/>
      <c r="AD63" s="573"/>
      <c r="AE63" s="573"/>
      <c r="AF63" s="573" ph="1"/>
      <c r="AG63" s="573"/>
      <c r="AH63" s="555"/>
      <c r="AI63" s="558"/>
      <c r="AJ63" s="69" t="s">
        <v>22</v>
      </c>
      <c r="AK63" s="178" t="s">
        <v>405</v>
      </c>
      <c r="AL63" s="194" t="s">
        <v>406</v>
      </c>
      <c r="AM63" s="198" t="s">
        <v>428</v>
      </c>
      <c r="AN63" s="198" t="s">
        <v>428</v>
      </c>
      <c r="AO63" s="198" t="s">
        <v>428</v>
      </c>
      <c r="AP63" s="199" t="s">
        <v>428</v>
      </c>
    </row>
    <row r="64" spans="2:42" ht="28.5" customHeight="1" thickBot="1" x14ac:dyDescent="0.25">
      <c r="B64" s="427"/>
      <c r="C64" s="658"/>
      <c r="D64" s="577"/>
      <c r="E64" s="577"/>
      <c r="F64" s="586"/>
      <c r="G64" s="586"/>
      <c r="H64" s="580"/>
      <c r="I64" s="556"/>
      <c r="J64" s="583"/>
      <c r="K64" s="583"/>
      <c r="L64" s="589"/>
      <c r="M64" s="589"/>
      <c r="N64" s="589"/>
      <c r="O64" s="589"/>
      <c r="P64" s="589"/>
      <c r="Q64" s="577"/>
      <c r="R64" s="556"/>
      <c r="S64" s="577"/>
      <c r="T64" s="583"/>
      <c r="U64" s="664"/>
      <c r="V64" s="664"/>
      <c r="W64" s="565"/>
      <c r="X64" s="568"/>
      <c r="Y64" s="667"/>
      <c r="Z64" s="667"/>
      <c r="AA64" s="571"/>
      <c r="AB64" s="661"/>
      <c r="AC64" s="661"/>
      <c r="AD64" s="574"/>
      <c r="AE64" s="574"/>
      <c r="AF64" s="574" ph="1"/>
      <c r="AG64" s="574"/>
      <c r="AH64" s="556"/>
      <c r="AI64" s="559"/>
      <c r="AJ64" s="71" t="s">
        <v>23</v>
      </c>
      <c r="AK64" s="179" t="s">
        <v>406</v>
      </c>
      <c r="AL64" s="195" t="s">
        <v>406</v>
      </c>
      <c r="AM64" s="200" t="s">
        <v>428</v>
      </c>
      <c r="AN64" s="200" t="s">
        <v>428</v>
      </c>
      <c r="AO64" s="200" t="s">
        <v>428</v>
      </c>
      <c r="AP64" s="201" t="s">
        <v>428</v>
      </c>
    </row>
    <row r="65" spans="2:42" ht="28.5" customHeight="1" x14ac:dyDescent="0.2">
      <c r="B65" s="426">
        <v>16</v>
      </c>
      <c r="C65" s="656"/>
      <c r="D65" s="576" t="str">
        <f>'3.1_検定依頼書_受検機器情報（依頼元=&gt;JCW)'!C65</f>
        <v>選択要</v>
      </c>
      <c r="E65" s="576" t="str">
        <f>'3.1_検定依頼書_受検機器情報（依頼元=&gt;JCW)'!D65</f>
        <v>必須</v>
      </c>
      <c r="F65" s="584">
        <f>'3.1_検定依頼書_受検機器情報（依頼元=&gt;JCW)'!E65</f>
        <v>0</v>
      </c>
      <c r="G65" s="584">
        <f>'3.1_検定依頼書_受検機器情報（依頼元=&gt;JCW)'!F65</f>
        <v>0</v>
      </c>
      <c r="H65" s="578">
        <f>'3.1_検定依頼書_受検機器情報（依頼元=&gt;JCW)'!G65</f>
        <v>0</v>
      </c>
      <c r="I65" s="554" t="str">
        <f>'3.1_検定依頼書_受検機器情報（依頼元=&gt;JCW)'!H65</f>
        <v>必須</v>
      </c>
      <c r="J65" s="581" t="s">
        <v>277</v>
      </c>
      <c r="K65" s="581" t="s">
        <v>277</v>
      </c>
      <c r="L65" s="587" t="s">
        <v>277</v>
      </c>
      <c r="M65" s="587" t="s">
        <v>277</v>
      </c>
      <c r="N65" s="587" t="s">
        <v>417</v>
      </c>
      <c r="O65" s="587" t="s">
        <v>13</v>
      </c>
      <c r="P65" s="587" t="s">
        <v>411</v>
      </c>
      <c r="Q65" s="576" t="str">
        <f>'3.1_検定依頼書_受検機器情報（依頼元=&gt;JCW)'!N65</f>
        <v>選択要</v>
      </c>
      <c r="R65" s="554" t="str">
        <f>'3.1_検定依頼書_受検機器情報（依頼元=&gt;JCW)'!O65</f>
        <v>選択要</v>
      </c>
      <c r="S65" s="576" t="str">
        <f>'3.1_検定依頼書_受検機器情報（依頼元=&gt;JCW)'!P65</f>
        <v>必須</v>
      </c>
      <c r="T65" s="581"/>
      <c r="U65" s="662" t="str">
        <f>'3.1_検定依頼書_受検機器情報（依頼元=&gt;JCW)'!R65</f>
        <v>必須</v>
      </c>
      <c r="V65" s="662" t="str">
        <f>'3.1_検定依頼書_受検機器情報（依頼元=&gt;JCW)'!S65</f>
        <v>必須</v>
      </c>
      <c r="W65" s="563" t="str">
        <f>'3.1_検定依頼書_受検機器情報（依頼元=&gt;JCW)'!T65</f>
        <v>必須</v>
      </c>
      <c r="X65" s="566" t="s">
        <v>51</v>
      </c>
      <c r="Y65" s="665"/>
      <c r="Z65" s="665"/>
      <c r="AA65" s="569"/>
      <c r="AB65" s="659" t="str">
        <f>'3.1_検定依頼書_受検機器情報（依頼元=&gt;JCW)'!W65</f>
        <v>必須</v>
      </c>
      <c r="AC65" s="659" t="str">
        <f>'3.1_検定依頼書_受検機器情報（依頼元=&gt;JCW)'!X65</f>
        <v>必須</v>
      </c>
      <c r="AD65" s="572" t="s">
        <v>420</v>
      </c>
      <c r="AE65" s="572" t="s">
        <v>422</v>
      </c>
      <c r="AF65" s="572" t="s" ph="1">
        <v>422</v>
      </c>
      <c r="AG65" s="572" t="s">
        <v>424</v>
      </c>
      <c r="AH65" s="554" t="str">
        <f>'3.1_検定依頼書_受検機器情報（依頼元=&gt;JCW)'!Y65</f>
        <v>選択要</v>
      </c>
      <c r="AI65" s="557" t="s">
        <v>411</v>
      </c>
      <c r="AJ65" s="70" t="s">
        <v>92</v>
      </c>
      <c r="AK65" s="212" t="str">
        <f>'3.1_検定依頼書_受検機器情報（依頼元=&gt;JCW)'!AB65</f>
        <v>必須</v>
      </c>
      <c r="AL65" s="214" t="str">
        <f>'3.1_検定依頼書_受検機器情報（依頼元=&gt;JCW)'!AC65</f>
        <v>必須</v>
      </c>
      <c r="AM65" s="196" t="s">
        <v>2</v>
      </c>
      <c r="AN65" s="196" t="s">
        <v>2</v>
      </c>
      <c r="AO65" s="196" t="s">
        <v>2</v>
      </c>
      <c r="AP65" s="197" t="s">
        <v>447</v>
      </c>
    </row>
    <row r="66" spans="2:42" ht="28.5" customHeight="1" x14ac:dyDescent="0.2">
      <c r="B66" s="575"/>
      <c r="C66" s="657"/>
      <c r="D66" s="477"/>
      <c r="E66" s="477"/>
      <c r="F66" s="585"/>
      <c r="G66" s="585"/>
      <c r="H66" s="579"/>
      <c r="I66" s="555"/>
      <c r="J66" s="582"/>
      <c r="K66" s="582"/>
      <c r="L66" s="588"/>
      <c r="M66" s="588"/>
      <c r="N66" s="588"/>
      <c r="O66" s="588"/>
      <c r="P66" s="588"/>
      <c r="Q66" s="477"/>
      <c r="R66" s="555"/>
      <c r="S66" s="477"/>
      <c r="T66" s="582"/>
      <c r="U66" s="663"/>
      <c r="V66" s="663"/>
      <c r="W66" s="564"/>
      <c r="X66" s="567"/>
      <c r="Y66" s="666"/>
      <c r="Z66" s="666"/>
      <c r="AA66" s="570"/>
      <c r="AB66" s="660"/>
      <c r="AC66" s="660"/>
      <c r="AD66" s="573"/>
      <c r="AE66" s="573"/>
      <c r="AF66" s="573" ph="1"/>
      <c r="AG66" s="573"/>
      <c r="AH66" s="555"/>
      <c r="AI66" s="558"/>
      <c r="AJ66" s="69" t="s">
        <v>93</v>
      </c>
      <c r="AK66" s="213" t="str">
        <f>'3.1_検定依頼書_受検機器情報（依頼元=&gt;JCW)'!AB66</f>
        <v>必須</v>
      </c>
      <c r="AL66" s="215" t="str">
        <f>'3.1_検定依頼書_受検機器情報（依頼元=&gt;JCW)'!AC66</f>
        <v>必須</v>
      </c>
      <c r="AM66" s="198" t="s">
        <v>2</v>
      </c>
      <c r="AN66" s="198" t="s">
        <v>2</v>
      </c>
      <c r="AO66" s="198" t="s">
        <v>2</v>
      </c>
      <c r="AP66" s="199" t="s">
        <v>448</v>
      </c>
    </row>
    <row r="67" spans="2:42" ht="28.5" customHeight="1" x14ac:dyDescent="0.2">
      <c r="B67" s="575"/>
      <c r="C67" s="657"/>
      <c r="D67" s="477"/>
      <c r="E67" s="477"/>
      <c r="F67" s="585"/>
      <c r="G67" s="585"/>
      <c r="H67" s="579"/>
      <c r="I67" s="555"/>
      <c r="J67" s="582"/>
      <c r="K67" s="582"/>
      <c r="L67" s="588"/>
      <c r="M67" s="588"/>
      <c r="N67" s="588"/>
      <c r="O67" s="588"/>
      <c r="P67" s="588"/>
      <c r="Q67" s="477"/>
      <c r="R67" s="555"/>
      <c r="S67" s="477"/>
      <c r="T67" s="582"/>
      <c r="U67" s="663"/>
      <c r="V67" s="663"/>
      <c r="W67" s="564"/>
      <c r="X67" s="567"/>
      <c r="Y67" s="666"/>
      <c r="Z67" s="666"/>
      <c r="AA67" s="570"/>
      <c r="AB67" s="660"/>
      <c r="AC67" s="660"/>
      <c r="AD67" s="573"/>
      <c r="AE67" s="573"/>
      <c r="AF67" s="573" ph="1"/>
      <c r="AG67" s="573"/>
      <c r="AH67" s="555"/>
      <c r="AI67" s="558"/>
      <c r="AJ67" s="69" t="s">
        <v>22</v>
      </c>
      <c r="AK67" s="178" t="s">
        <v>405</v>
      </c>
      <c r="AL67" s="194" t="s">
        <v>406</v>
      </c>
      <c r="AM67" s="198" t="s">
        <v>428</v>
      </c>
      <c r="AN67" s="198" t="s">
        <v>428</v>
      </c>
      <c r="AO67" s="198" t="s">
        <v>428</v>
      </c>
      <c r="AP67" s="199" t="s">
        <v>428</v>
      </c>
    </row>
    <row r="68" spans="2:42" ht="28.5" customHeight="1" thickBot="1" x14ac:dyDescent="0.25">
      <c r="B68" s="427"/>
      <c r="C68" s="658"/>
      <c r="D68" s="577"/>
      <c r="E68" s="577"/>
      <c r="F68" s="586"/>
      <c r="G68" s="586"/>
      <c r="H68" s="580"/>
      <c r="I68" s="556"/>
      <c r="J68" s="583"/>
      <c r="K68" s="583"/>
      <c r="L68" s="589"/>
      <c r="M68" s="589"/>
      <c r="N68" s="589"/>
      <c r="O68" s="589"/>
      <c r="P68" s="589"/>
      <c r="Q68" s="577"/>
      <c r="R68" s="556"/>
      <c r="S68" s="577"/>
      <c r="T68" s="583"/>
      <c r="U68" s="664"/>
      <c r="V68" s="664"/>
      <c r="W68" s="565"/>
      <c r="X68" s="568"/>
      <c r="Y68" s="667"/>
      <c r="Z68" s="667"/>
      <c r="AA68" s="571"/>
      <c r="AB68" s="661"/>
      <c r="AC68" s="661"/>
      <c r="AD68" s="574"/>
      <c r="AE68" s="574"/>
      <c r="AF68" s="574" ph="1"/>
      <c r="AG68" s="574"/>
      <c r="AH68" s="556"/>
      <c r="AI68" s="559"/>
      <c r="AJ68" s="71" t="s">
        <v>23</v>
      </c>
      <c r="AK68" s="179" t="s">
        <v>406</v>
      </c>
      <c r="AL68" s="195" t="s">
        <v>406</v>
      </c>
      <c r="AM68" s="200" t="s">
        <v>428</v>
      </c>
      <c r="AN68" s="200" t="s">
        <v>428</v>
      </c>
      <c r="AO68" s="200" t="s">
        <v>428</v>
      </c>
      <c r="AP68" s="201" t="s">
        <v>428</v>
      </c>
    </row>
    <row r="69" spans="2:42" ht="28.5" customHeight="1" x14ac:dyDescent="0.2">
      <c r="B69" s="426">
        <v>17</v>
      </c>
      <c r="C69" s="656"/>
      <c r="D69" s="576" t="str">
        <f>'3.1_検定依頼書_受検機器情報（依頼元=&gt;JCW)'!C69</f>
        <v>選択要</v>
      </c>
      <c r="E69" s="576" t="str">
        <f>'3.1_検定依頼書_受検機器情報（依頼元=&gt;JCW)'!D69</f>
        <v>必須</v>
      </c>
      <c r="F69" s="584">
        <f>'3.1_検定依頼書_受検機器情報（依頼元=&gt;JCW)'!E69</f>
        <v>0</v>
      </c>
      <c r="G69" s="584">
        <f>'3.1_検定依頼書_受検機器情報（依頼元=&gt;JCW)'!F69</f>
        <v>0</v>
      </c>
      <c r="H69" s="578">
        <f>'3.1_検定依頼書_受検機器情報（依頼元=&gt;JCW)'!G69</f>
        <v>0</v>
      </c>
      <c r="I69" s="554" t="str">
        <f>'3.1_検定依頼書_受検機器情報（依頼元=&gt;JCW)'!H69</f>
        <v>必須</v>
      </c>
      <c r="J69" s="581" t="s">
        <v>277</v>
      </c>
      <c r="K69" s="581" t="s">
        <v>277</v>
      </c>
      <c r="L69" s="587" t="s">
        <v>277</v>
      </c>
      <c r="M69" s="587" t="s">
        <v>277</v>
      </c>
      <c r="N69" s="587" t="s">
        <v>417</v>
      </c>
      <c r="O69" s="587" t="s">
        <v>13</v>
      </c>
      <c r="P69" s="587" t="s">
        <v>411</v>
      </c>
      <c r="Q69" s="576" t="str">
        <f>'3.1_検定依頼書_受検機器情報（依頼元=&gt;JCW)'!N69</f>
        <v>選択要</v>
      </c>
      <c r="R69" s="554" t="str">
        <f>'3.1_検定依頼書_受検機器情報（依頼元=&gt;JCW)'!O69</f>
        <v>選択要</v>
      </c>
      <c r="S69" s="576" t="str">
        <f>'3.1_検定依頼書_受検機器情報（依頼元=&gt;JCW)'!P69</f>
        <v>必須</v>
      </c>
      <c r="T69" s="581"/>
      <c r="U69" s="662" t="str">
        <f>'3.1_検定依頼書_受検機器情報（依頼元=&gt;JCW)'!R69</f>
        <v>必須</v>
      </c>
      <c r="V69" s="662" t="str">
        <f>'3.1_検定依頼書_受検機器情報（依頼元=&gt;JCW)'!S69</f>
        <v>必須</v>
      </c>
      <c r="W69" s="563" t="str">
        <f>'3.1_検定依頼書_受検機器情報（依頼元=&gt;JCW)'!T69</f>
        <v>必須</v>
      </c>
      <c r="X69" s="566" t="s">
        <v>51</v>
      </c>
      <c r="Y69" s="665"/>
      <c r="Z69" s="665"/>
      <c r="AA69" s="569"/>
      <c r="AB69" s="659" t="str">
        <f>'3.1_検定依頼書_受検機器情報（依頼元=&gt;JCW)'!W69</f>
        <v>必須</v>
      </c>
      <c r="AC69" s="659" t="str">
        <f>'3.1_検定依頼書_受検機器情報（依頼元=&gt;JCW)'!X69</f>
        <v>必須</v>
      </c>
      <c r="AD69" s="572" t="s">
        <v>420</v>
      </c>
      <c r="AE69" s="572" t="s">
        <v>422</v>
      </c>
      <c r="AF69" s="572" t="s" ph="1">
        <v>422</v>
      </c>
      <c r="AG69" s="572" t="s">
        <v>424</v>
      </c>
      <c r="AH69" s="554" t="str">
        <f>'3.1_検定依頼書_受検機器情報（依頼元=&gt;JCW)'!Y69</f>
        <v>選択要</v>
      </c>
      <c r="AI69" s="557" t="s">
        <v>411</v>
      </c>
      <c r="AJ69" s="70" t="s">
        <v>92</v>
      </c>
      <c r="AK69" s="212" t="str">
        <f>'3.1_検定依頼書_受検機器情報（依頼元=&gt;JCW)'!AB69</f>
        <v>必須</v>
      </c>
      <c r="AL69" s="214" t="str">
        <f>'3.1_検定依頼書_受検機器情報（依頼元=&gt;JCW)'!AC69</f>
        <v>必須</v>
      </c>
      <c r="AM69" s="196" t="s">
        <v>2</v>
      </c>
      <c r="AN69" s="196" t="s">
        <v>2</v>
      </c>
      <c r="AO69" s="196" t="s">
        <v>2</v>
      </c>
      <c r="AP69" s="197" t="s">
        <v>447</v>
      </c>
    </row>
    <row r="70" spans="2:42" ht="28.5" customHeight="1" x14ac:dyDescent="0.2">
      <c r="B70" s="575"/>
      <c r="C70" s="657"/>
      <c r="D70" s="477"/>
      <c r="E70" s="477"/>
      <c r="F70" s="585"/>
      <c r="G70" s="585"/>
      <c r="H70" s="579"/>
      <c r="I70" s="555"/>
      <c r="J70" s="582"/>
      <c r="K70" s="582"/>
      <c r="L70" s="588"/>
      <c r="M70" s="588"/>
      <c r="N70" s="588"/>
      <c r="O70" s="588"/>
      <c r="P70" s="588"/>
      <c r="Q70" s="477"/>
      <c r="R70" s="555"/>
      <c r="S70" s="477"/>
      <c r="T70" s="582"/>
      <c r="U70" s="663"/>
      <c r="V70" s="663"/>
      <c r="W70" s="564"/>
      <c r="X70" s="567"/>
      <c r="Y70" s="666"/>
      <c r="Z70" s="666"/>
      <c r="AA70" s="570"/>
      <c r="AB70" s="660"/>
      <c r="AC70" s="660"/>
      <c r="AD70" s="573"/>
      <c r="AE70" s="573"/>
      <c r="AF70" s="573" ph="1"/>
      <c r="AG70" s="573"/>
      <c r="AH70" s="555"/>
      <c r="AI70" s="558"/>
      <c r="AJ70" s="69" t="s">
        <v>93</v>
      </c>
      <c r="AK70" s="213" t="str">
        <f>'3.1_検定依頼書_受検機器情報（依頼元=&gt;JCW)'!AB70</f>
        <v>必須</v>
      </c>
      <c r="AL70" s="215" t="str">
        <f>'3.1_検定依頼書_受検機器情報（依頼元=&gt;JCW)'!AC70</f>
        <v>必須</v>
      </c>
      <c r="AM70" s="198" t="s">
        <v>2</v>
      </c>
      <c r="AN70" s="198" t="s">
        <v>2</v>
      </c>
      <c r="AO70" s="198" t="s">
        <v>2</v>
      </c>
      <c r="AP70" s="199" t="s">
        <v>448</v>
      </c>
    </row>
    <row r="71" spans="2:42" ht="28.5" customHeight="1" x14ac:dyDescent="0.2">
      <c r="B71" s="575"/>
      <c r="C71" s="657"/>
      <c r="D71" s="477"/>
      <c r="E71" s="477"/>
      <c r="F71" s="585"/>
      <c r="G71" s="585"/>
      <c r="H71" s="579"/>
      <c r="I71" s="555"/>
      <c r="J71" s="582"/>
      <c r="K71" s="582"/>
      <c r="L71" s="588"/>
      <c r="M71" s="588"/>
      <c r="N71" s="588"/>
      <c r="O71" s="588"/>
      <c r="P71" s="588"/>
      <c r="Q71" s="477"/>
      <c r="R71" s="555"/>
      <c r="S71" s="477"/>
      <c r="T71" s="582"/>
      <c r="U71" s="663"/>
      <c r="V71" s="663"/>
      <c r="W71" s="564"/>
      <c r="X71" s="567"/>
      <c r="Y71" s="666"/>
      <c r="Z71" s="666"/>
      <c r="AA71" s="570"/>
      <c r="AB71" s="660"/>
      <c r="AC71" s="660"/>
      <c r="AD71" s="573"/>
      <c r="AE71" s="573"/>
      <c r="AF71" s="573" ph="1"/>
      <c r="AG71" s="573"/>
      <c r="AH71" s="555"/>
      <c r="AI71" s="558"/>
      <c r="AJ71" s="69" t="s">
        <v>22</v>
      </c>
      <c r="AK71" s="178" t="s">
        <v>405</v>
      </c>
      <c r="AL71" s="194" t="s">
        <v>406</v>
      </c>
      <c r="AM71" s="198" t="s">
        <v>428</v>
      </c>
      <c r="AN71" s="198" t="s">
        <v>428</v>
      </c>
      <c r="AO71" s="198" t="s">
        <v>428</v>
      </c>
      <c r="AP71" s="199" t="s">
        <v>428</v>
      </c>
    </row>
    <row r="72" spans="2:42" ht="28.5" customHeight="1" thickBot="1" x14ac:dyDescent="0.25">
      <c r="B72" s="427"/>
      <c r="C72" s="658"/>
      <c r="D72" s="577"/>
      <c r="E72" s="577"/>
      <c r="F72" s="586"/>
      <c r="G72" s="586"/>
      <c r="H72" s="580"/>
      <c r="I72" s="556"/>
      <c r="J72" s="583"/>
      <c r="K72" s="583"/>
      <c r="L72" s="589"/>
      <c r="M72" s="589"/>
      <c r="N72" s="589"/>
      <c r="O72" s="589"/>
      <c r="P72" s="589"/>
      <c r="Q72" s="577"/>
      <c r="R72" s="556"/>
      <c r="S72" s="577"/>
      <c r="T72" s="583"/>
      <c r="U72" s="664"/>
      <c r="V72" s="664"/>
      <c r="W72" s="565"/>
      <c r="X72" s="568"/>
      <c r="Y72" s="667"/>
      <c r="Z72" s="667"/>
      <c r="AA72" s="571"/>
      <c r="AB72" s="661"/>
      <c r="AC72" s="661"/>
      <c r="AD72" s="574"/>
      <c r="AE72" s="574"/>
      <c r="AF72" s="574" ph="1"/>
      <c r="AG72" s="574"/>
      <c r="AH72" s="556"/>
      <c r="AI72" s="559"/>
      <c r="AJ72" s="71" t="s">
        <v>23</v>
      </c>
      <c r="AK72" s="179" t="s">
        <v>406</v>
      </c>
      <c r="AL72" s="195" t="s">
        <v>406</v>
      </c>
      <c r="AM72" s="200" t="s">
        <v>428</v>
      </c>
      <c r="AN72" s="200" t="s">
        <v>428</v>
      </c>
      <c r="AO72" s="200" t="s">
        <v>428</v>
      </c>
      <c r="AP72" s="201" t="s">
        <v>428</v>
      </c>
    </row>
    <row r="73" spans="2:42" ht="28.5" customHeight="1" x14ac:dyDescent="0.2">
      <c r="B73" s="426">
        <v>18</v>
      </c>
      <c r="C73" s="656"/>
      <c r="D73" s="576" t="str">
        <f>'3.1_検定依頼書_受検機器情報（依頼元=&gt;JCW)'!C73</f>
        <v>選択要</v>
      </c>
      <c r="E73" s="576" t="str">
        <f>'3.1_検定依頼書_受検機器情報（依頼元=&gt;JCW)'!D73</f>
        <v>必須</v>
      </c>
      <c r="F73" s="584">
        <f>'3.1_検定依頼書_受検機器情報（依頼元=&gt;JCW)'!E73</f>
        <v>0</v>
      </c>
      <c r="G73" s="584">
        <f>'3.1_検定依頼書_受検機器情報（依頼元=&gt;JCW)'!F73</f>
        <v>0</v>
      </c>
      <c r="H73" s="578">
        <f>'3.1_検定依頼書_受検機器情報（依頼元=&gt;JCW)'!G73</f>
        <v>0</v>
      </c>
      <c r="I73" s="554" t="str">
        <f>'3.1_検定依頼書_受検機器情報（依頼元=&gt;JCW)'!H73</f>
        <v>必須</v>
      </c>
      <c r="J73" s="581" t="s">
        <v>277</v>
      </c>
      <c r="K73" s="581" t="s">
        <v>277</v>
      </c>
      <c r="L73" s="587" t="s">
        <v>277</v>
      </c>
      <c r="M73" s="587" t="s">
        <v>277</v>
      </c>
      <c r="N73" s="587" t="s">
        <v>417</v>
      </c>
      <c r="O73" s="587" t="s">
        <v>13</v>
      </c>
      <c r="P73" s="587" t="s">
        <v>411</v>
      </c>
      <c r="Q73" s="576" t="str">
        <f>'3.1_検定依頼書_受検機器情報（依頼元=&gt;JCW)'!N73</f>
        <v>選択要</v>
      </c>
      <c r="R73" s="554" t="str">
        <f>'3.1_検定依頼書_受検機器情報（依頼元=&gt;JCW)'!O73</f>
        <v>選択要</v>
      </c>
      <c r="S73" s="576" t="str">
        <f>'3.1_検定依頼書_受検機器情報（依頼元=&gt;JCW)'!P73</f>
        <v>必須</v>
      </c>
      <c r="T73" s="581"/>
      <c r="U73" s="662" t="str">
        <f>'3.1_検定依頼書_受検機器情報（依頼元=&gt;JCW)'!R73</f>
        <v>必須</v>
      </c>
      <c r="V73" s="662" t="str">
        <f>'3.1_検定依頼書_受検機器情報（依頼元=&gt;JCW)'!S73</f>
        <v>必須</v>
      </c>
      <c r="W73" s="563" t="str">
        <f>'3.1_検定依頼書_受検機器情報（依頼元=&gt;JCW)'!T73</f>
        <v>必須</v>
      </c>
      <c r="X73" s="566" t="s">
        <v>51</v>
      </c>
      <c r="Y73" s="665"/>
      <c r="Z73" s="665"/>
      <c r="AA73" s="569"/>
      <c r="AB73" s="659" t="str">
        <f>'3.1_検定依頼書_受検機器情報（依頼元=&gt;JCW)'!W73</f>
        <v>必須</v>
      </c>
      <c r="AC73" s="659" t="str">
        <f>'3.1_検定依頼書_受検機器情報（依頼元=&gt;JCW)'!X73</f>
        <v>必須</v>
      </c>
      <c r="AD73" s="572" t="s">
        <v>420</v>
      </c>
      <c r="AE73" s="572" t="s">
        <v>422</v>
      </c>
      <c r="AF73" s="572" t="s" ph="1">
        <v>422</v>
      </c>
      <c r="AG73" s="572" t="s">
        <v>424</v>
      </c>
      <c r="AH73" s="554" t="str">
        <f>'3.1_検定依頼書_受検機器情報（依頼元=&gt;JCW)'!Y73</f>
        <v>選択要</v>
      </c>
      <c r="AI73" s="557" t="s">
        <v>411</v>
      </c>
      <c r="AJ73" s="70" t="s">
        <v>92</v>
      </c>
      <c r="AK73" s="212" t="str">
        <f>'3.1_検定依頼書_受検機器情報（依頼元=&gt;JCW)'!AB73</f>
        <v>必須</v>
      </c>
      <c r="AL73" s="214" t="str">
        <f>'3.1_検定依頼書_受検機器情報（依頼元=&gt;JCW)'!AC73</f>
        <v>必須</v>
      </c>
      <c r="AM73" s="196" t="s">
        <v>2</v>
      </c>
      <c r="AN73" s="196" t="s">
        <v>2</v>
      </c>
      <c r="AO73" s="196" t="s">
        <v>2</v>
      </c>
      <c r="AP73" s="197" t="s">
        <v>447</v>
      </c>
    </row>
    <row r="74" spans="2:42" ht="28.5" customHeight="1" x14ac:dyDescent="0.2">
      <c r="B74" s="575"/>
      <c r="C74" s="657"/>
      <c r="D74" s="477"/>
      <c r="E74" s="477"/>
      <c r="F74" s="585"/>
      <c r="G74" s="585"/>
      <c r="H74" s="579"/>
      <c r="I74" s="555"/>
      <c r="J74" s="582"/>
      <c r="K74" s="582"/>
      <c r="L74" s="588"/>
      <c r="M74" s="588"/>
      <c r="N74" s="588"/>
      <c r="O74" s="588"/>
      <c r="P74" s="588"/>
      <c r="Q74" s="477"/>
      <c r="R74" s="555"/>
      <c r="S74" s="477"/>
      <c r="T74" s="582"/>
      <c r="U74" s="663"/>
      <c r="V74" s="663"/>
      <c r="W74" s="564"/>
      <c r="X74" s="567"/>
      <c r="Y74" s="666"/>
      <c r="Z74" s="666"/>
      <c r="AA74" s="570"/>
      <c r="AB74" s="660"/>
      <c r="AC74" s="660"/>
      <c r="AD74" s="573"/>
      <c r="AE74" s="573"/>
      <c r="AF74" s="573" ph="1"/>
      <c r="AG74" s="573"/>
      <c r="AH74" s="555"/>
      <c r="AI74" s="558"/>
      <c r="AJ74" s="69" t="s">
        <v>93</v>
      </c>
      <c r="AK74" s="213" t="str">
        <f>'3.1_検定依頼書_受検機器情報（依頼元=&gt;JCW)'!AB74</f>
        <v>必須</v>
      </c>
      <c r="AL74" s="215" t="str">
        <f>'3.1_検定依頼書_受検機器情報（依頼元=&gt;JCW)'!AC74</f>
        <v>必須</v>
      </c>
      <c r="AM74" s="198" t="s">
        <v>2</v>
      </c>
      <c r="AN74" s="198" t="s">
        <v>2</v>
      </c>
      <c r="AO74" s="198" t="s">
        <v>2</v>
      </c>
      <c r="AP74" s="199" t="s">
        <v>448</v>
      </c>
    </row>
    <row r="75" spans="2:42" ht="28.5" customHeight="1" x14ac:dyDescent="0.2">
      <c r="B75" s="575"/>
      <c r="C75" s="657"/>
      <c r="D75" s="477"/>
      <c r="E75" s="477"/>
      <c r="F75" s="585"/>
      <c r="G75" s="585"/>
      <c r="H75" s="579"/>
      <c r="I75" s="555"/>
      <c r="J75" s="582"/>
      <c r="K75" s="582"/>
      <c r="L75" s="588"/>
      <c r="M75" s="588"/>
      <c r="N75" s="588"/>
      <c r="O75" s="588"/>
      <c r="P75" s="588"/>
      <c r="Q75" s="477"/>
      <c r="R75" s="555"/>
      <c r="S75" s="477"/>
      <c r="T75" s="582"/>
      <c r="U75" s="663"/>
      <c r="V75" s="663"/>
      <c r="W75" s="564"/>
      <c r="X75" s="567"/>
      <c r="Y75" s="666"/>
      <c r="Z75" s="666"/>
      <c r="AA75" s="570"/>
      <c r="AB75" s="660"/>
      <c r="AC75" s="660"/>
      <c r="AD75" s="573"/>
      <c r="AE75" s="573"/>
      <c r="AF75" s="573" ph="1"/>
      <c r="AG75" s="573"/>
      <c r="AH75" s="555"/>
      <c r="AI75" s="558"/>
      <c r="AJ75" s="69" t="s">
        <v>22</v>
      </c>
      <c r="AK75" s="178" t="s">
        <v>405</v>
      </c>
      <c r="AL75" s="194" t="s">
        <v>406</v>
      </c>
      <c r="AM75" s="198" t="s">
        <v>428</v>
      </c>
      <c r="AN75" s="198" t="s">
        <v>428</v>
      </c>
      <c r="AO75" s="198" t="s">
        <v>428</v>
      </c>
      <c r="AP75" s="199" t="s">
        <v>428</v>
      </c>
    </row>
    <row r="76" spans="2:42" ht="28.5" customHeight="1" thickBot="1" x14ac:dyDescent="0.25">
      <c r="B76" s="427"/>
      <c r="C76" s="658"/>
      <c r="D76" s="577"/>
      <c r="E76" s="577"/>
      <c r="F76" s="586"/>
      <c r="G76" s="586"/>
      <c r="H76" s="580"/>
      <c r="I76" s="556"/>
      <c r="J76" s="583"/>
      <c r="K76" s="583"/>
      <c r="L76" s="589"/>
      <c r="M76" s="589"/>
      <c r="N76" s="589"/>
      <c r="O76" s="589"/>
      <c r="P76" s="589"/>
      <c r="Q76" s="577"/>
      <c r="R76" s="556"/>
      <c r="S76" s="577"/>
      <c r="T76" s="583"/>
      <c r="U76" s="664"/>
      <c r="V76" s="664"/>
      <c r="W76" s="565"/>
      <c r="X76" s="568"/>
      <c r="Y76" s="667"/>
      <c r="Z76" s="667"/>
      <c r="AA76" s="571"/>
      <c r="AB76" s="661"/>
      <c r="AC76" s="661"/>
      <c r="AD76" s="574"/>
      <c r="AE76" s="574"/>
      <c r="AF76" s="574" ph="1"/>
      <c r="AG76" s="574"/>
      <c r="AH76" s="556"/>
      <c r="AI76" s="559"/>
      <c r="AJ76" s="71" t="s">
        <v>23</v>
      </c>
      <c r="AK76" s="179" t="s">
        <v>406</v>
      </c>
      <c r="AL76" s="195" t="s">
        <v>406</v>
      </c>
      <c r="AM76" s="200" t="s">
        <v>428</v>
      </c>
      <c r="AN76" s="200" t="s">
        <v>428</v>
      </c>
      <c r="AO76" s="200" t="s">
        <v>428</v>
      </c>
      <c r="AP76" s="201" t="s">
        <v>428</v>
      </c>
    </row>
    <row r="77" spans="2:42" ht="28.5" customHeight="1" x14ac:dyDescent="0.2">
      <c r="B77" s="426">
        <v>19</v>
      </c>
      <c r="C77" s="656"/>
      <c r="D77" s="576" t="str">
        <f>'3.1_検定依頼書_受検機器情報（依頼元=&gt;JCW)'!C77</f>
        <v>選択要</v>
      </c>
      <c r="E77" s="576" t="str">
        <f>'3.1_検定依頼書_受検機器情報（依頼元=&gt;JCW)'!D77</f>
        <v>必須</v>
      </c>
      <c r="F77" s="584">
        <f>'3.1_検定依頼書_受検機器情報（依頼元=&gt;JCW)'!E77</f>
        <v>0</v>
      </c>
      <c r="G77" s="584">
        <f>'3.1_検定依頼書_受検機器情報（依頼元=&gt;JCW)'!F77</f>
        <v>0</v>
      </c>
      <c r="H77" s="578">
        <f>'3.1_検定依頼書_受検機器情報（依頼元=&gt;JCW)'!G77</f>
        <v>0</v>
      </c>
      <c r="I77" s="554" t="str">
        <f>'3.1_検定依頼書_受検機器情報（依頼元=&gt;JCW)'!H77</f>
        <v>必須</v>
      </c>
      <c r="J77" s="581" t="s">
        <v>277</v>
      </c>
      <c r="K77" s="581" t="s">
        <v>277</v>
      </c>
      <c r="L77" s="587" t="s">
        <v>277</v>
      </c>
      <c r="M77" s="587" t="s">
        <v>277</v>
      </c>
      <c r="N77" s="587" t="s">
        <v>417</v>
      </c>
      <c r="O77" s="587" t="s">
        <v>13</v>
      </c>
      <c r="P77" s="587" t="s">
        <v>411</v>
      </c>
      <c r="Q77" s="576" t="str">
        <f>'3.1_検定依頼書_受検機器情報（依頼元=&gt;JCW)'!N77</f>
        <v>選択要</v>
      </c>
      <c r="R77" s="554" t="str">
        <f>'3.1_検定依頼書_受検機器情報（依頼元=&gt;JCW)'!O77</f>
        <v>選択要</v>
      </c>
      <c r="S77" s="576" t="str">
        <f>'3.1_検定依頼書_受検機器情報（依頼元=&gt;JCW)'!P77</f>
        <v>必須</v>
      </c>
      <c r="T77" s="581"/>
      <c r="U77" s="662" t="str">
        <f>'3.1_検定依頼書_受検機器情報（依頼元=&gt;JCW)'!R77</f>
        <v>必須</v>
      </c>
      <c r="V77" s="662" t="str">
        <f>'3.1_検定依頼書_受検機器情報（依頼元=&gt;JCW)'!S77</f>
        <v>必須</v>
      </c>
      <c r="W77" s="563" t="str">
        <f>'3.1_検定依頼書_受検機器情報（依頼元=&gt;JCW)'!T77</f>
        <v>必須</v>
      </c>
      <c r="X77" s="566" t="s">
        <v>51</v>
      </c>
      <c r="Y77" s="665"/>
      <c r="Z77" s="665"/>
      <c r="AA77" s="569"/>
      <c r="AB77" s="659" t="str">
        <f>'3.1_検定依頼書_受検機器情報（依頼元=&gt;JCW)'!W77</f>
        <v>必須</v>
      </c>
      <c r="AC77" s="659" t="str">
        <f>'3.1_検定依頼書_受検機器情報（依頼元=&gt;JCW)'!X77</f>
        <v>必須</v>
      </c>
      <c r="AD77" s="572" t="s">
        <v>420</v>
      </c>
      <c r="AE77" s="572" t="s">
        <v>422</v>
      </c>
      <c r="AF77" s="572" t="s" ph="1">
        <v>422</v>
      </c>
      <c r="AG77" s="572" t="s">
        <v>424</v>
      </c>
      <c r="AH77" s="554" t="str">
        <f>'3.1_検定依頼書_受検機器情報（依頼元=&gt;JCW)'!Y77</f>
        <v>選択要</v>
      </c>
      <c r="AI77" s="557" t="s">
        <v>411</v>
      </c>
      <c r="AJ77" s="70" t="s">
        <v>92</v>
      </c>
      <c r="AK77" s="212" t="str">
        <f>'3.1_検定依頼書_受検機器情報（依頼元=&gt;JCW)'!AB77</f>
        <v>必須</v>
      </c>
      <c r="AL77" s="214" t="str">
        <f>'3.1_検定依頼書_受検機器情報（依頼元=&gt;JCW)'!AC77</f>
        <v>必須</v>
      </c>
      <c r="AM77" s="196" t="s">
        <v>2</v>
      </c>
      <c r="AN77" s="196" t="s">
        <v>2</v>
      </c>
      <c r="AO77" s="196" t="s">
        <v>2</v>
      </c>
      <c r="AP77" s="197" t="s">
        <v>447</v>
      </c>
    </row>
    <row r="78" spans="2:42" ht="28.5" customHeight="1" x14ac:dyDescent="0.2">
      <c r="B78" s="575"/>
      <c r="C78" s="657"/>
      <c r="D78" s="477"/>
      <c r="E78" s="477"/>
      <c r="F78" s="585"/>
      <c r="G78" s="585"/>
      <c r="H78" s="579"/>
      <c r="I78" s="555"/>
      <c r="J78" s="582"/>
      <c r="K78" s="582"/>
      <c r="L78" s="588"/>
      <c r="M78" s="588"/>
      <c r="N78" s="588"/>
      <c r="O78" s="588"/>
      <c r="P78" s="588"/>
      <c r="Q78" s="477"/>
      <c r="R78" s="555"/>
      <c r="S78" s="477"/>
      <c r="T78" s="582"/>
      <c r="U78" s="663"/>
      <c r="V78" s="663"/>
      <c r="W78" s="564"/>
      <c r="X78" s="567"/>
      <c r="Y78" s="666"/>
      <c r="Z78" s="666"/>
      <c r="AA78" s="570"/>
      <c r="AB78" s="660"/>
      <c r="AC78" s="660"/>
      <c r="AD78" s="573"/>
      <c r="AE78" s="573"/>
      <c r="AF78" s="573" ph="1"/>
      <c r="AG78" s="573"/>
      <c r="AH78" s="555"/>
      <c r="AI78" s="558"/>
      <c r="AJ78" s="69" t="s">
        <v>93</v>
      </c>
      <c r="AK78" s="213" t="str">
        <f>'3.1_検定依頼書_受検機器情報（依頼元=&gt;JCW)'!AB78</f>
        <v>必須</v>
      </c>
      <c r="AL78" s="215" t="str">
        <f>'3.1_検定依頼書_受検機器情報（依頼元=&gt;JCW)'!AC78</f>
        <v>必須</v>
      </c>
      <c r="AM78" s="198" t="s">
        <v>2</v>
      </c>
      <c r="AN78" s="198" t="s">
        <v>2</v>
      </c>
      <c r="AO78" s="198" t="s">
        <v>2</v>
      </c>
      <c r="AP78" s="199" t="s">
        <v>448</v>
      </c>
    </row>
    <row r="79" spans="2:42" ht="28.5" customHeight="1" x14ac:dyDescent="0.2">
      <c r="B79" s="575"/>
      <c r="C79" s="657"/>
      <c r="D79" s="477"/>
      <c r="E79" s="477"/>
      <c r="F79" s="585"/>
      <c r="G79" s="585"/>
      <c r="H79" s="579"/>
      <c r="I79" s="555"/>
      <c r="J79" s="582"/>
      <c r="K79" s="582"/>
      <c r="L79" s="588"/>
      <c r="M79" s="588"/>
      <c r="N79" s="588"/>
      <c r="O79" s="588"/>
      <c r="P79" s="588"/>
      <c r="Q79" s="477"/>
      <c r="R79" s="555"/>
      <c r="S79" s="477"/>
      <c r="T79" s="582"/>
      <c r="U79" s="663"/>
      <c r="V79" s="663"/>
      <c r="W79" s="564"/>
      <c r="X79" s="567"/>
      <c r="Y79" s="666"/>
      <c r="Z79" s="666"/>
      <c r="AA79" s="570"/>
      <c r="AB79" s="660"/>
      <c r="AC79" s="660"/>
      <c r="AD79" s="573"/>
      <c r="AE79" s="573"/>
      <c r="AF79" s="573" ph="1"/>
      <c r="AG79" s="573"/>
      <c r="AH79" s="555"/>
      <c r="AI79" s="558"/>
      <c r="AJ79" s="69" t="s">
        <v>22</v>
      </c>
      <c r="AK79" s="178" t="s">
        <v>405</v>
      </c>
      <c r="AL79" s="194" t="s">
        <v>406</v>
      </c>
      <c r="AM79" s="198" t="s">
        <v>428</v>
      </c>
      <c r="AN79" s="198" t="s">
        <v>428</v>
      </c>
      <c r="AO79" s="198" t="s">
        <v>428</v>
      </c>
      <c r="AP79" s="199" t="s">
        <v>428</v>
      </c>
    </row>
    <row r="80" spans="2:42" ht="28.5" customHeight="1" thickBot="1" x14ac:dyDescent="0.25">
      <c r="B80" s="427"/>
      <c r="C80" s="658"/>
      <c r="D80" s="577"/>
      <c r="E80" s="577"/>
      <c r="F80" s="586"/>
      <c r="G80" s="586"/>
      <c r="H80" s="580"/>
      <c r="I80" s="556"/>
      <c r="J80" s="583"/>
      <c r="K80" s="583"/>
      <c r="L80" s="589"/>
      <c r="M80" s="589"/>
      <c r="N80" s="589"/>
      <c r="O80" s="589"/>
      <c r="P80" s="589"/>
      <c r="Q80" s="577"/>
      <c r="R80" s="556"/>
      <c r="S80" s="577"/>
      <c r="T80" s="583"/>
      <c r="U80" s="664"/>
      <c r="V80" s="664"/>
      <c r="W80" s="565"/>
      <c r="X80" s="568"/>
      <c r="Y80" s="667"/>
      <c r="Z80" s="667"/>
      <c r="AA80" s="571"/>
      <c r="AB80" s="661"/>
      <c r="AC80" s="661"/>
      <c r="AD80" s="574"/>
      <c r="AE80" s="574"/>
      <c r="AF80" s="574" ph="1"/>
      <c r="AG80" s="574"/>
      <c r="AH80" s="556"/>
      <c r="AI80" s="559"/>
      <c r="AJ80" s="71" t="s">
        <v>23</v>
      </c>
      <c r="AK80" s="179" t="s">
        <v>406</v>
      </c>
      <c r="AL80" s="195" t="s">
        <v>406</v>
      </c>
      <c r="AM80" s="200" t="s">
        <v>428</v>
      </c>
      <c r="AN80" s="200" t="s">
        <v>428</v>
      </c>
      <c r="AO80" s="200" t="s">
        <v>428</v>
      </c>
      <c r="AP80" s="201" t="s">
        <v>428</v>
      </c>
    </row>
    <row r="81" spans="1:42" ht="28" customHeight="1" x14ac:dyDescent="0.2">
      <c r="B81" s="426">
        <v>20</v>
      </c>
      <c r="C81" s="656"/>
      <c r="D81" s="576" t="str">
        <f>'3.1_検定依頼書_受検機器情報（依頼元=&gt;JCW)'!C81</f>
        <v>選択要</v>
      </c>
      <c r="E81" s="576" t="str">
        <f>'3.1_検定依頼書_受検機器情報（依頼元=&gt;JCW)'!D81</f>
        <v>必須</v>
      </c>
      <c r="F81" s="584">
        <f>'3.1_検定依頼書_受検機器情報（依頼元=&gt;JCW)'!E81</f>
        <v>0</v>
      </c>
      <c r="G81" s="584">
        <f>'3.1_検定依頼書_受検機器情報（依頼元=&gt;JCW)'!F81</f>
        <v>0</v>
      </c>
      <c r="H81" s="578">
        <f>'3.1_検定依頼書_受検機器情報（依頼元=&gt;JCW)'!G81</f>
        <v>0</v>
      </c>
      <c r="I81" s="554" t="str">
        <f>'3.1_検定依頼書_受検機器情報（依頼元=&gt;JCW)'!H81</f>
        <v>必須</v>
      </c>
      <c r="J81" s="581" t="s">
        <v>277</v>
      </c>
      <c r="K81" s="581" t="s">
        <v>277</v>
      </c>
      <c r="L81" s="587" t="s">
        <v>277</v>
      </c>
      <c r="M81" s="587" t="s">
        <v>277</v>
      </c>
      <c r="N81" s="587" t="s">
        <v>417</v>
      </c>
      <c r="O81" s="587" t="s">
        <v>13</v>
      </c>
      <c r="P81" s="587" t="s">
        <v>411</v>
      </c>
      <c r="Q81" s="576" t="str">
        <f>'3.1_検定依頼書_受検機器情報（依頼元=&gt;JCW)'!N81</f>
        <v>選択要</v>
      </c>
      <c r="R81" s="554" t="str">
        <f>'3.1_検定依頼書_受検機器情報（依頼元=&gt;JCW)'!O81</f>
        <v>選択要</v>
      </c>
      <c r="S81" s="576" t="str">
        <f>'3.1_検定依頼書_受検機器情報（依頼元=&gt;JCW)'!P81</f>
        <v>必須</v>
      </c>
      <c r="T81" s="581"/>
      <c r="U81" s="662" t="str">
        <f>'3.1_検定依頼書_受検機器情報（依頼元=&gt;JCW)'!R81</f>
        <v>必須</v>
      </c>
      <c r="V81" s="662" t="str">
        <f>'3.1_検定依頼書_受検機器情報（依頼元=&gt;JCW)'!S81</f>
        <v>必須</v>
      </c>
      <c r="W81" s="563" t="str">
        <f>'3.1_検定依頼書_受検機器情報（依頼元=&gt;JCW)'!T81</f>
        <v>必須</v>
      </c>
      <c r="X81" s="566" t="s">
        <v>51</v>
      </c>
      <c r="Y81" s="665"/>
      <c r="Z81" s="665"/>
      <c r="AA81" s="569"/>
      <c r="AB81" s="659" t="str">
        <f>'3.1_検定依頼書_受検機器情報（依頼元=&gt;JCW)'!W81</f>
        <v>必須</v>
      </c>
      <c r="AC81" s="659" t="str">
        <f>'3.1_検定依頼書_受検機器情報（依頼元=&gt;JCW)'!X81</f>
        <v>必須</v>
      </c>
      <c r="AD81" s="572" t="s">
        <v>420</v>
      </c>
      <c r="AE81" s="572" t="s">
        <v>422</v>
      </c>
      <c r="AF81" s="572" t="s" ph="1">
        <v>481</v>
      </c>
      <c r="AG81" s="572" t="s">
        <v>424</v>
      </c>
      <c r="AH81" s="554" t="str">
        <f>'3.1_検定依頼書_受検機器情報（依頼元=&gt;JCW)'!Y81</f>
        <v>選択要</v>
      </c>
      <c r="AI81" s="557" t="s">
        <v>411</v>
      </c>
      <c r="AJ81" s="70" t="s">
        <v>92</v>
      </c>
      <c r="AK81" s="212" t="str">
        <f>'3.1_検定依頼書_受検機器情報（依頼元=&gt;JCW)'!AB81</f>
        <v>必須</v>
      </c>
      <c r="AL81" s="214" t="str">
        <f>'3.1_検定依頼書_受検機器情報（依頼元=&gt;JCW)'!AC81</f>
        <v>必須</v>
      </c>
      <c r="AM81" s="196" t="s">
        <v>2</v>
      </c>
      <c r="AN81" s="196" t="s">
        <v>2</v>
      </c>
      <c r="AO81" s="196" t="s">
        <v>2</v>
      </c>
      <c r="AP81" s="197" t="s">
        <v>447</v>
      </c>
    </row>
    <row r="82" spans="1:42" ht="28.5" customHeight="1" x14ac:dyDescent="0.2">
      <c r="B82" s="575"/>
      <c r="C82" s="657"/>
      <c r="D82" s="477"/>
      <c r="E82" s="477"/>
      <c r="F82" s="585"/>
      <c r="G82" s="585"/>
      <c r="H82" s="579"/>
      <c r="I82" s="555"/>
      <c r="J82" s="582"/>
      <c r="K82" s="582"/>
      <c r="L82" s="588"/>
      <c r="M82" s="588"/>
      <c r="N82" s="588"/>
      <c r="O82" s="588"/>
      <c r="P82" s="588"/>
      <c r="Q82" s="477"/>
      <c r="R82" s="555"/>
      <c r="S82" s="477"/>
      <c r="T82" s="582"/>
      <c r="U82" s="663"/>
      <c r="V82" s="663"/>
      <c r="W82" s="564"/>
      <c r="X82" s="567"/>
      <c r="Y82" s="666"/>
      <c r="Z82" s="666"/>
      <c r="AA82" s="570"/>
      <c r="AB82" s="660"/>
      <c r="AC82" s="660"/>
      <c r="AD82" s="573"/>
      <c r="AE82" s="573"/>
      <c r="AF82" s="573" ph="1"/>
      <c r="AG82" s="573"/>
      <c r="AH82" s="555"/>
      <c r="AI82" s="558"/>
      <c r="AJ82" s="69" t="s">
        <v>93</v>
      </c>
      <c r="AK82" s="213" t="str">
        <f>'3.1_検定依頼書_受検機器情報（依頼元=&gt;JCW)'!AB82</f>
        <v>必須</v>
      </c>
      <c r="AL82" s="215" t="str">
        <f>'3.1_検定依頼書_受検機器情報（依頼元=&gt;JCW)'!AC82</f>
        <v>必須</v>
      </c>
      <c r="AM82" s="198" t="s">
        <v>2</v>
      </c>
      <c r="AN82" s="198" t="s">
        <v>2</v>
      </c>
      <c r="AO82" s="198" t="s">
        <v>2</v>
      </c>
      <c r="AP82" s="199" t="s">
        <v>448</v>
      </c>
    </row>
    <row r="83" spans="1:42" ht="28.5" customHeight="1" x14ac:dyDescent="0.2">
      <c r="B83" s="575"/>
      <c r="C83" s="657"/>
      <c r="D83" s="477"/>
      <c r="E83" s="477"/>
      <c r="F83" s="585"/>
      <c r="G83" s="585"/>
      <c r="H83" s="579"/>
      <c r="I83" s="555"/>
      <c r="J83" s="582"/>
      <c r="K83" s="582"/>
      <c r="L83" s="588"/>
      <c r="M83" s="588"/>
      <c r="N83" s="588"/>
      <c r="O83" s="588"/>
      <c r="P83" s="588"/>
      <c r="Q83" s="477"/>
      <c r="R83" s="555"/>
      <c r="S83" s="477"/>
      <c r="T83" s="582"/>
      <c r="U83" s="663"/>
      <c r="V83" s="663"/>
      <c r="W83" s="564"/>
      <c r="X83" s="567"/>
      <c r="Y83" s="666"/>
      <c r="Z83" s="666"/>
      <c r="AA83" s="570"/>
      <c r="AB83" s="660"/>
      <c r="AC83" s="660"/>
      <c r="AD83" s="573"/>
      <c r="AE83" s="573"/>
      <c r="AF83" s="573" ph="1"/>
      <c r="AG83" s="573"/>
      <c r="AH83" s="555"/>
      <c r="AI83" s="558"/>
      <c r="AJ83" s="69" t="s">
        <v>22</v>
      </c>
      <c r="AK83" s="178" t="s">
        <v>405</v>
      </c>
      <c r="AL83" s="194" t="s">
        <v>406</v>
      </c>
      <c r="AM83" s="198" t="s">
        <v>428</v>
      </c>
      <c r="AN83" s="198" t="s">
        <v>428</v>
      </c>
      <c r="AO83" s="198" t="s">
        <v>428</v>
      </c>
      <c r="AP83" s="199" t="s">
        <v>428</v>
      </c>
    </row>
    <row r="84" spans="1:42" ht="28.5" customHeight="1" thickBot="1" x14ac:dyDescent="0.25">
      <c r="B84" s="427"/>
      <c r="C84" s="658"/>
      <c r="D84" s="577"/>
      <c r="E84" s="577"/>
      <c r="F84" s="586"/>
      <c r="G84" s="586"/>
      <c r="H84" s="580"/>
      <c r="I84" s="556"/>
      <c r="J84" s="583"/>
      <c r="K84" s="583"/>
      <c r="L84" s="589"/>
      <c r="M84" s="589"/>
      <c r="N84" s="589"/>
      <c r="O84" s="589"/>
      <c r="P84" s="589"/>
      <c r="Q84" s="577"/>
      <c r="R84" s="556"/>
      <c r="S84" s="577"/>
      <c r="T84" s="583"/>
      <c r="U84" s="664"/>
      <c r="V84" s="664"/>
      <c r="W84" s="565"/>
      <c r="X84" s="568"/>
      <c r="Y84" s="667"/>
      <c r="Z84" s="667"/>
      <c r="AA84" s="571"/>
      <c r="AB84" s="661"/>
      <c r="AC84" s="661"/>
      <c r="AD84" s="574"/>
      <c r="AE84" s="574"/>
      <c r="AF84" s="574" ph="1"/>
      <c r="AG84" s="574"/>
      <c r="AH84" s="556"/>
      <c r="AI84" s="559"/>
      <c r="AJ84" s="71" t="s">
        <v>23</v>
      </c>
      <c r="AK84" s="179" t="s">
        <v>406</v>
      </c>
      <c r="AL84" s="195" t="s">
        <v>406</v>
      </c>
      <c r="AM84" s="200" t="s">
        <v>428</v>
      </c>
      <c r="AN84" s="200" t="s">
        <v>428</v>
      </c>
      <c r="AO84" s="200" t="s">
        <v>428</v>
      </c>
      <c r="AP84" s="201" t="s">
        <v>428</v>
      </c>
    </row>
    <row r="85" spans="1:42" ht="28" customHeight="1" x14ac:dyDescent="0.2">
      <c r="A85" s="305"/>
      <c r="B85" s="426">
        <v>21</v>
      </c>
      <c r="C85" s="656"/>
      <c r="D85" s="576" t="str">
        <f>'3.1_検定依頼書_受検機器情報（依頼元=&gt;JCW)'!C85</f>
        <v>選択要</v>
      </c>
      <c r="E85" s="576" t="str">
        <f>'3.1_検定依頼書_受検機器情報（依頼元=&gt;JCW)'!D85</f>
        <v>必須</v>
      </c>
      <c r="F85" s="584">
        <f>'3.1_検定依頼書_受検機器情報（依頼元=&gt;JCW)'!E85</f>
        <v>0</v>
      </c>
      <c r="G85" s="584">
        <f>'3.1_検定依頼書_受検機器情報（依頼元=&gt;JCW)'!F85</f>
        <v>0</v>
      </c>
      <c r="H85" s="578">
        <f>'3.1_検定依頼書_受検機器情報（依頼元=&gt;JCW)'!G85</f>
        <v>0</v>
      </c>
      <c r="I85" s="554" t="str">
        <f>'3.1_検定依頼書_受検機器情報（依頼元=&gt;JCW)'!H85</f>
        <v>必須</v>
      </c>
      <c r="J85" s="581" t="s">
        <v>277</v>
      </c>
      <c r="K85" s="581" t="s">
        <v>277</v>
      </c>
      <c r="L85" s="587" t="s">
        <v>277</v>
      </c>
      <c r="M85" s="587" t="s">
        <v>277</v>
      </c>
      <c r="N85" s="587" t="s">
        <v>417</v>
      </c>
      <c r="O85" s="587" t="s">
        <v>13</v>
      </c>
      <c r="P85" s="587" t="s">
        <v>411</v>
      </c>
      <c r="Q85" s="576" t="str">
        <f>'3.1_検定依頼書_受検機器情報（依頼元=&gt;JCW)'!N85</f>
        <v>選択要</v>
      </c>
      <c r="R85" s="554" t="str">
        <f>'3.1_検定依頼書_受検機器情報（依頼元=&gt;JCW)'!O85</f>
        <v>選択要</v>
      </c>
      <c r="S85" s="576" t="str">
        <f>'3.1_検定依頼書_受検機器情報（依頼元=&gt;JCW)'!P85</f>
        <v>必須</v>
      </c>
      <c r="T85" s="581"/>
      <c r="U85" s="662" t="str">
        <f>'3.1_検定依頼書_受検機器情報（依頼元=&gt;JCW)'!R85</f>
        <v>必須</v>
      </c>
      <c r="V85" s="662" t="str">
        <f>'3.1_検定依頼書_受検機器情報（依頼元=&gt;JCW)'!S85</f>
        <v>必須</v>
      </c>
      <c r="W85" s="563" t="str">
        <f>'3.1_検定依頼書_受検機器情報（依頼元=&gt;JCW)'!T85</f>
        <v>必須</v>
      </c>
      <c r="X85" s="566" t="s">
        <v>51</v>
      </c>
      <c r="Y85" s="665"/>
      <c r="Z85" s="665"/>
      <c r="AA85" s="569"/>
      <c r="AB85" s="659" t="str">
        <f>'3.1_検定依頼書_受検機器情報（依頼元=&gt;JCW)'!W85</f>
        <v>必須</v>
      </c>
      <c r="AC85" s="659" t="str">
        <f>'3.1_検定依頼書_受検機器情報（依頼元=&gt;JCW)'!X85</f>
        <v>必須</v>
      </c>
      <c r="AD85" s="572" t="s">
        <v>420</v>
      </c>
      <c r="AE85" s="572" t="s">
        <v>422</v>
      </c>
      <c r="AF85" s="572" t="s" ph="1">
        <v>481</v>
      </c>
      <c r="AG85" s="572" t="s">
        <v>424</v>
      </c>
      <c r="AH85" s="554" t="str">
        <f>'3.1_検定依頼書_受検機器情報（依頼元=&gt;JCW)'!Y85</f>
        <v>選択要</v>
      </c>
      <c r="AI85" s="557" t="s">
        <v>411</v>
      </c>
      <c r="AJ85" s="70" t="s">
        <v>92</v>
      </c>
      <c r="AK85" s="212" t="str">
        <f>'3.1_検定依頼書_受検機器情報（依頼元=&gt;JCW)'!AB85</f>
        <v>必須</v>
      </c>
      <c r="AL85" s="214" t="str">
        <f>'3.1_検定依頼書_受検機器情報（依頼元=&gt;JCW)'!AC85</f>
        <v>必須</v>
      </c>
      <c r="AM85" s="196" t="s">
        <v>2</v>
      </c>
      <c r="AN85" s="196" t="s">
        <v>2</v>
      </c>
      <c r="AO85" s="196" t="s">
        <v>2</v>
      </c>
      <c r="AP85" s="197" t="s">
        <v>447</v>
      </c>
    </row>
    <row r="86" spans="1:42" ht="28.5" customHeight="1" x14ac:dyDescent="0.2">
      <c r="A86" s="305"/>
      <c r="B86" s="575"/>
      <c r="C86" s="657"/>
      <c r="D86" s="477"/>
      <c r="E86" s="477"/>
      <c r="F86" s="585"/>
      <c r="G86" s="585"/>
      <c r="H86" s="579"/>
      <c r="I86" s="555"/>
      <c r="J86" s="582"/>
      <c r="K86" s="582"/>
      <c r="L86" s="588"/>
      <c r="M86" s="588"/>
      <c r="N86" s="588"/>
      <c r="O86" s="588"/>
      <c r="P86" s="588"/>
      <c r="Q86" s="477"/>
      <c r="R86" s="555"/>
      <c r="S86" s="477"/>
      <c r="T86" s="582"/>
      <c r="U86" s="663"/>
      <c r="V86" s="663"/>
      <c r="W86" s="564"/>
      <c r="X86" s="567"/>
      <c r="Y86" s="666"/>
      <c r="Z86" s="666"/>
      <c r="AA86" s="570"/>
      <c r="AB86" s="660"/>
      <c r="AC86" s="660"/>
      <c r="AD86" s="573"/>
      <c r="AE86" s="573"/>
      <c r="AF86" s="573" ph="1"/>
      <c r="AG86" s="573"/>
      <c r="AH86" s="555"/>
      <c r="AI86" s="558"/>
      <c r="AJ86" s="69" t="s">
        <v>93</v>
      </c>
      <c r="AK86" s="213" t="str">
        <f>'3.1_検定依頼書_受検機器情報（依頼元=&gt;JCW)'!AB86</f>
        <v>必須</v>
      </c>
      <c r="AL86" s="215" t="str">
        <f>'3.1_検定依頼書_受検機器情報（依頼元=&gt;JCW)'!AC86</f>
        <v>必須</v>
      </c>
      <c r="AM86" s="198" t="s">
        <v>2</v>
      </c>
      <c r="AN86" s="198" t="s">
        <v>2</v>
      </c>
      <c r="AO86" s="198" t="s">
        <v>2</v>
      </c>
      <c r="AP86" s="199" t="s">
        <v>448</v>
      </c>
    </row>
    <row r="87" spans="1:42" ht="28.5" customHeight="1" x14ac:dyDescent="0.2">
      <c r="A87" s="305"/>
      <c r="B87" s="575"/>
      <c r="C87" s="657"/>
      <c r="D87" s="477"/>
      <c r="E87" s="477"/>
      <c r="F87" s="585"/>
      <c r="G87" s="585"/>
      <c r="H87" s="579"/>
      <c r="I87" s="555"/>
      <c r="J87" s="582"/>
      <c r="K87" s="582"/>
      <c r="L87" s="588"/>
      <c r="M87" s="588"/>
      <c r="N87" s="588"/>
      <c r="O87" s="588"/>
      <c r="P87" s="588"/>
      <c r="Q87" s="477"/>
      <c r="R87" s="555"/>
      <c r="S87" s="477"/>
      <c r="T87" s="582"/>
      <c r="U87" s="663"/>
      <c r="V87" s="663"/>
      <c r="W87" s="564"/>
      <c r="X87" s="567"/>
      <c r="Y87" s="666"/>
      <c r="Z87" s="666"/>
      <c r="AA87" s="570"/>
      <c r="AB87" s="660"/>
      <c r="AC87" s="660"/>
      <c r="AD87" s="573"/>
      <c r="AE87" s="573"/>
      <c r="AF87" s="573" ph="1"/>
      <c r="AG87" s="573"/>
      <c r="AH87" s="555"/>
      <c r="AI87" s="558"/>
      <c r="AJ87" s="69" t="s">
        <v>22</v>
      </c>
      <c r="AK87" s="178" t="s">
        <v>405</v>
      </c>
      <c r="AL87" s="194" t="s">
        <v>406</v>
      </c>
      <c r="AM87" s="198" t="s">
        <v>428</v>
      </c>
      <c r="AN87" s="198" t="s">
        <v>428</v>
      </c>
      <c r="AO87" s="198" t="s">
        <v>428</v>
      </c>
      <c r="AP87" s="199" t="s">
        <v>428</v>
      </c>
    </row>
    <row r="88" spans="1:42" ht="28.5" customHeight="1" thickBot="1" x14ac:dyDescent="0.25">
      <c r="A88" s="305"/>
      <c r="B88" s="427"/>
      <c r="C88" s="658"/>
      <c r="D88" s="577"/>
      <c r="E88" s="577"/>
      <c r="F88" s="586"/>
      <c r="G88" s="586"/>
      <c r="H88" s="580"/>
      <c r="I88" s="556"/>
      <c r="J88" s="583"/>
      <c r="K88" s="583"/>
      <c r="L88" s="589"/>
      <c r="M88" s="589"/>
      <c r="N88" s="589"/>
      <c r="O88" s="589"/>
      <c r="P88" s="589"/>
      <c r="Q88" s="577"/>
      <c r="R88" s="556"/>
      <c r="S88" s="577"/>
      <c r="T88" s="583"/>
      <c r="U88" s="664"/>
      <c r="V88" s="664"/>
      <c r="W88" s="565"/>
      <c r="X88" s="568"/>
      <c r="Y88" s="667"/>
      <c r="Z88" s="667"/>
      <c r="AA88" s="571"/>
      <c r="AB88" s="661"/>
      <c r="AC88" s="661"/>
      <c r="AD88" s="574"/>
      <c r="AE88" s="574"/>
      <c r="AF88" s="574" ph="1"/>
      <c r="AG88" s="574"/>
      <c r="AH88" s="556"/>
      <c r="AI88" s="559"/>
      <c r="AJ88" s="71" t="s">
        <v>23</v>
      </c>
      <c r="AK88" s="179" t="s">
        <v>406</v>
      </c>
      <c r="AL88" s="195" t="s">
        <v>406</v>
      </c>
      <c r="AM88" s="200" t="s">
        <v>428</v>
      </c>
      <c r="AN88" s="200" t="s">
        <v>428</v>
      </c>
      <c r="AO88" s="200" t="s">
        <v>428</v>
      </c>
      <c r="AP88" s="201" t="s">
        <v>428</v>
      </c>
    </row>
    <row r="89" spans="1:42" ht="28" customHeight="1" x14ac:dyDescent="0.2">
      <c r="A89" s="305"/>
      <c r="B89" s="426">
        <v>22</v>
      </c>
      <c r="C89" s="656"/>
      <c r="D89" s="576" t="str">
        <f>'3.1_検定依頼書_受検機器情報（依頼元=&gt;JCW)'!C89</f>
        <v>選択要</v>
      </c>
      <c r="E89" s="576" t="str">
        <f>'3.1_検定依頼書_受検機器情報（依頼元=&gt;JCW)'!D89</f>
        <v>必須</v>
      </c>
      <c r="F89" s="584">
        <f>'3.1_検定依頼書_受検機器情報（依頼元=&gt;JCW)'!E89</f>
        <v>0</v>
      </c>
      <c r="G89" s="584">
        <f>'3.1_検定依頼書_受検機器情報（依頼元=&gt;JCW)'!F89</f>
        <v>0</v>
      </c>
      <c r="H89" s="578">
        <f>'3.1_検定依頼書_受検機器情報（依頼元=&gt;JCW)'!G89</f>
        <v>0</v>
      </c>
      <c r="I89" s="554" t="str">
        <f>'3.1_検定依頼書_受検機器情報（依頼元=&gt;JCW)'!H89</f>
        <v>必須</v>
      </c>
      <c r="J89" s="581" t="s">
        <v>277</v>
      </c>
      <c r="K89" s="581" t="s">
        <v>277</v>
      </c>
      <c r="L89" s="587" t="s">
        <v>277</v>
      </c>
      <c r="M89" s="587" t="s">
        <v>277</v>
      </c>
      <c r="N89" s="587" t="s">
        <v>417</v>
      </c>
      <c r="O89" s="587" t="s">
        <v>13</v>
      </c>
      <c r="P89" s="587" t="s">
        <v>411</v>
      </c>
      <c r="Q89" s="576" t="str">
        <f>'3.1_検定依頼書_受検機器情報（依頼元=&gt;JCW)'!N89</f>
        <v>選択要</v>
      </c>
      <c r="R89" s="554" t="str">
        <f>'3.1_検定依頼書_受検機器情報（依頼元=&gt;JCW)'!O89</f>
        <v>選択要</v>
      </c>
      <c r="S89" s="576" t="str">
        <f>'3.1_検定依頼書_受検機器情報（依頼元=&gt;JCW)'!P89</f>
        <v>必須</v>
      </c>
      <c r="T89" s="581"/>
      <c r="U89" s="662" t="str">
        <f>'3.1_検定依頼書_受検機器情報（依頼元=&gt;JCW)'!R89</f>
        <v>必須</v>
      </c>
      <c r="V89" s="662" t="str">
        <f>'3.1_検定依頼書_受検機器情報（依頼元=&gt;JCW)'!S89</f>
        <v>必須</v>
      </c>
      <c r="W89" s="563" t="str">
        <f>'3.1_検定依頼書_受検機器情報（依頼元=&gt;JCW)'!T89</f>
        <v>必須</v>
      </c>
      <c r="X89" s="566" t="s">
        <v>51</v>
      </c>
      <c r="Y89" s="665"/>
      <c r="Z89" s="665"/>
      <c r="AA89" s="569"/>
      <c r="AB89" s="659" t="str">
        <f>'3.1_検定依頼書_受検機器情報（依頼元=&gt;JCW)'!W89</f>
        <v>必須</v>
      </c>
      <c r="AC89" s="659" t="str">
        <f>'3.1_検定依頼書_受検機器情報（依頼元=&gt;JCW)'!X89</f>
        <v>必須</v>
      </c>
      <c r="AD89" s="572" t="s">
        <v>420</v>
      </c>
      <c r="AE89" s="572" t="s">
        <v>422</v>
      </c>
      <c r="AF89" s="572" t="s" ph="1">
        <v>481</v>
      </c>
      <c r="AG89" s="572" t="s">
        <v>424</v>
      </c>
      <c r="AH89" s="554" t="str">
        <f>'3.1_検定依頼書_受検機器情報（依頼元=&gt;JCW)'!Y89</f>
        <v>選択要</v>
      </c>
      <c r="AI89" s="557" t="s">
        <v>411</v>
      </c>
      <c r="AJ89" s="70" t="s">
        <v>92</v>
      </c>
      <c r="AK89" s="212" t="str">
        <f>'3.1_検定依頼書_受検機器情報（依頼元=&gt;JCW)'!AB89</f>
        <v>必須</v>
      </c>
      <c r="AL89" s="214" t="str">
        <f>'3.1_検定依頼書_受検機器情報（依頼元=&gt;JCW)'!AC89</f>
        <v>必須</v>
      </c>
      <c r="AM89" s="196" t="s">
        <v>2</v>
      </c>
      <c r="AN89" s="196" t="s">
        <v>2</v>
      </c>
      <c r="AO89" s="196" t="s">
        <v>2</v>
      </c>
      <c r="AP89" s="197" t="s">
        <v>447</v>
      </c>
    </row>
    <row r="90" spans="1:42" ht="28.5" customHeight="1" x14ac:dyDescent="0.2">
      <c r="A90" s="305"/>
      <c r="B90" s="575"/>
      <c r="C90" s="657"/>
      <c r="D90" s="477"/>
      <c r="E90" s="477"/>
      <c r="F90" s="585"/>
      <c r="G90" s="585"/>
      <c r="H90" s="579"/>
      <c r="I90" s="555"/>
      <c r="J90" s="582"/>
      <c r="K90" s="582"/>
      <c r="L90" s="588"/>
      <c r="M90" s="588"/>
      <c r="N90" s="588"/>
      <c r="O90" s="588"/>
      <c r="P90" s="588"/>
      <c r="Q90" s="477"/>
      <c r="R90" s="555"/>
      <c r="S90" s="477"/>
      <c r="T90" s="582"/>
      <c r="U90" s="663"/>
      <c r="V90" s="663"/>
      <c r="W90" s="564"/>
      <c r="X90" s="567"/>
      <c r="Y90" s="666"/>
      <c r="Z90" s="666"/>
      <c r="AA90" s="570"/>
      <c r="AB90" s="660"/>
      <c r="AC90" s="660"/>
      <c r="AD90" s="573"/>
      <c r="AE90" s="573"/>
      <c r="AF90" s="573" ph="1"/>
      <c r="AG90" s="573"/>
      <c r="AH90" s="555"/>
      <c r="AI90" s="558"/>
      <c r="AJ90" s="69" t="s">
        <v>93</v>
      </c>
      <c r="AK90" s="213" t="str">
        <f>'3.1_検定依頼書_受検機器情報（依頼元=&gt;JCW)'!AB90</f>
        <v>必須</v>
      </c>
      <c r="AL90" s="215" t="str">
        <f>'3.1_検定依頼書_受検機器情報（依頼元=&gt;JCW)'!AC90</f>
        <v>必須</v>
      </c>
      <c r="AM90" s="198" t="s">
        <v>2</v>
      </c>
      <c r="AN90" s="198" t="s">
        <v>2</v>
      </c>
      <c r="AO90" s="198" t="s">
        <v>2</v>
      </c>
      <c r="AP90" s="199" t="s">
        <v>448</v>
      </c>
    </row>
    <row r="91" spans="1:42" ht="28.5" customHeight="1" x14ac:dyDescent="0.2">
      <c r="A91" s="305"/>
      <c r="B91" s="575"/>
      <c r="C91" s="657"/>
      <c r="D91" s="477"/>
      <c r="E91" s="477"/>
      <c r="F91" s="585"/>
      <c r="G91" s="585"/>
      <c r="H91" s="579"/>
      <c r="I91" s="555"/>
      <c r="J91" s="582"/>
      <c r="K91" s="582"/>
      <c r="L91" s="588"/>
      <c r="M91" s="588"/>
      <c r="N91" s="588"/>
      <c r="O91" s="588"/>
      <c r="P91" s="588"/>
      <c r="Q91" s="477"/>
      <c r="R91" s="555"/>
      <c r="S91" s="477"/>
      <c r="T91" s="582"/>
      <c r="U91" s="663"/>
      <c r="V91" s="663"/>
      <c r="W91" s="564"/>
      <c r="X91" s="567"/>
      <c r="Y91" s="666"/>
      <c r="Z91" s="666"/>
      <c r="AA91" s="570"/>
      <c r="AB91" s="660"/>
      <c r="AC91" s="660"/>
      <c r="AD91" s="573"/>
      <c r="AE91" s="573"/>
      <c r="AF91" s="573" ph="1"/>
      <c r="AG91" s="573"/>
      <c r="AH91" s="555"/>
      <c r="AI91" s="558"/>
      <c r="AJ91" s="69" t="s">
        <v>22</v>
      </c>
      <c r="AK91" s="178" t="s">
        <v>405</v>
      </c>
      <c r="AL91" s="194" t="s">
        <v>406</v>
      </c>
      <c r="AM91" s="198" t="s">
        <v>428</v>
      </c>
      <c r="AN91" s="198" t="s">
        <v>428</v>
      </c>
      <c r="AO91" s="198" t="s">
        <v>428</v>
      </c>
      <c r="AP91" s="199" t="s">
        <v>428</v>
      </c>
    </row>
    <row r="92" spans="1:42" ht="28.5" customHeight="1" thickBot="1" x14ac:dyDescent="0.25">
      <c r="A92" s="305"/>
      <c r="B92" s="427"/>
      <c r="C92" s="658"/>
      <c r="D92" s="577"/>
      <c r="E92" s="577"/>
      <c r="F92" s="586"/>
      <c r="G92" s="586"/>
      <c r="H92" s="580"/>
      <c r="I92" s="556"/>
      <c r="J92" s="583"/>
      <c r="K92" s="583"/>
      <c r="L92" s="589"/>
      <c r="M92" s="589"/>
      <c r="N92" s="589"/>
      <c r="O92" s="589"/>
      <c r="P92" s="589"/>
      <c r="Q92" s="577"/>
      <c r="R92" s="556"/>
      <c r="S92" s="577"/>
      <c r="T92" s="583"/>
      <c r="U92" s="664"/>
      <c r="V92" s="664"/>
      <c r="W92" s="565"/>
      <c r="X92" s="568"/>
      <c r="Y92" s="667"/>
      <c r="Z92" s="667"/>
      <c r="AA92" s="571"/>
      <c r="AB92" s="661"/>
      <c r="AC92" s="661"/>
      <c r="AD92" s="574"/>
      <c r="AE92" s="574"/>
      <c r="AF92" s="574" ph="1"/>
      <c r="AG92" s="574"/>
      <c r="AH92" s="556"/>
      <c r="AI92" s="559"/>
      <c r="AJ92" s="71" t="s">
        <v>23</v>
      </c>
      <c r="AK92" s="179" t="s">
        <v>406</v>
      </c>
      <c r="AL92" s="195" t="s">
        <v>406</v>
      </c>
      <c r="AM92" s="200" t="s">
        <v>428</v>
      </c>
      <c r="AN92" s="200" t="s">
        <v>428</v>
      </c>
      <c r="AO92" s="200" t="s">
        <v>428</v>
      </c>
      <c r="AP92" s="201" t="s">
        <v>428</v>
      </c>
    </row>
    <row r="93" spans="1:42" ht="28" customHeight="1" x14ac:dyDescent="0.2">
      <c r="A93" s="305"/>
      <c r="B93" s="426">
        <v>23</v>
      </c>
      <c r="C93" s="656"/>
      <c r="D93" s="576" t="str">
        <f>'3.1_検定依頼書_受検機器情報（依頼元=&gt;JCW)'!C93</f>
        <v>選択要</v>
      </c>
      <c r="E93" s="576" t="str">
        <f>'3.1_検定依頼書_受検機器情報（依頼元=&gt;JCW)'!D93</f>
        <v>必須</v>
      </c>
      <c r="F93" s="584">
        <f>'3.1_検定依頼書_受検機器情報（依頼元=&gt;JCW)'!E93</f>
        <v>0</v>
      </c>
      <c r="G93" s="584">
        <f>'3.1_検定依頼書_受検機器情報（依頼元=&gt;JCW)'!F93</f>
        <v>0</v>
      </c>
      <c r="H93" s="578">
        <f>'3.1_検定依頼書_受検機器情報（依頼元=&gt;JCW)'!G93</f>
        <v>0</v>
      </c>
      <c r="I93" s="554" t="str">
        <f>'3.1_検定依頼書_受検機器情報（依頼元=&gt;JCW)'!H93</f>
        <v>必須</v>
      </c>
      <c r="J93" s="581" t="s">
        <v>277</v>
      </c>
      <c r="K93" s="581" t="s">
        <v>277</v>
      </c>
      <c r="L93" s="587" t="s">
        <v>277</v>
      </c>
      <c r="M93" s="587" t="s">
        <v>277</v>
      </c>
      <c r="N93" s="587" t="s">
        <v>417</v>
      </c>
      <c r="O93" s="587" t="s">
        <v>13</v>
      </c>
      <c r="P93" s="587" t="s">
        <v>411</v>
      </c>
      <c r="Q93" s="576" t="str">
        <f>'3.1_検定依頼書_受検機器情報（依頼元=&gt;JCW)'!N93</f>
        <v>選択要</v>
      </c>
      <c r="R93" s="554" t="str">
        <f>'3.1_検定依頼書_受検機器情報（依頼元=&gt;JCW)'!O93</f>
        <v>選択要</v>
      </c>
      <c r="S93" s="576" t="str">
        <f>'3.1_検定依頼書_受検機器情報（依頼元=&gt;JCW)'!P93</f>
        <v>必須</v>
      </c>
      <c r="T93" s="581"/>
      <c r="U93" s="662" t="str">
        <f>'3.1_検定依頼書_受検機器情報（依頼元=&gt;JCW)'!R93</f>
        <v>必須</v>
      </c>
      <c r="V93" s="662" t="str">
        <f>'3.1_検定依頼書_受検機器情報（依頼元=&gt;JCW)'!S93</f>
        <v>必須</v>
      </c>
      <c r="W93" s="563" t="str">
        <f>'3.1_検定依頼書_受検機器情報（依頼元=&gt;JCW)'!T93</f>
        <v>必須</v>
      </c>
      <c r="X93" s="566" t="s">
        <v>51</v>
      </c>
      <c r="Y93" s="665"/>
      <c r="Z93" s="665"/>
      <c r="AA93" s="569"/>
      <c r="AB93" s="659" t="str">
        <f>'3.1_検定依頼書_受検機器情報（依頼元=&gt;JCW)'!W93</f>
        <v>必須</v>
      </c>
      <c r="AC93" s="659" t="str">
        <f>'3.1_検定依頼書_受検機器情報（依頼元=&gt;JCW)'!X93</f>
        <v>必須</v>
      </c>
      <c r="AD93" s="572" t="s">
        <v>420</v>
      </c>
      <c r="AE93" s="572" t="s">
        <v>422</v>
      </c>
      <c r="AF93" s="572" t="s" ph="1">
        <v>481</v>
      </c>
      <c r="AG93" s="572" t="s">
        <v>424</v>
      </c>
      <c r="AH93" s="554" t="str">
        <f>'3.1_検定依頼書_受検機器情報（依頼元=&gt;JCW)'!Y93</f>
        <v>選択要</v>
      </c>
      <c r="AI93" s="557" t="s">
        <v>411</v>
      </c>
      <c r="AJ93" s="70" t="s">
        <v>92</v>
      </c>
      <c r="AK93" s="212" t="str">
        <f>'3.1_検定依頼書_受検機器情報（依頼元=&gt;JCW)'!AB93</f>
        <v>必須</v>
      </c>
      <c r="AL93" s="214" t="str">
        <f>'3.1_検定依頼書_受検機器情報（依頼元=&gt;JCW)'!AC93</f>
        <v>必須</v>
      </c>
      <c r="AM93" s="196" t="s">
        <v>2</v>
      </c>
      <c r="AN93" s="196" t="s">
        <v>2</v>
      </c>
      <c r="AO93" s="196" t="s">
        <v>2</v>
      </c>
      <c r="AP93" s="197" t="s">
        <v>447</v>
      </c>
    </row>
    <row r="94" spans="1:42" ht="28.5" customHeight="1" x14ac:dyDescent="0.2">
      <c r="A94" s="305"/>
      <c r="B94" s="575"/>
      <c r="C94" s="657"/>
      <c r="D94" s="477"/>
      <c r="E94" s="477"/>
      <c r="F94" s="585"/>
      <c r="G94" s="585"/>
      <c r="H94" s="579"/>
      <c r="I94" s="555"/>
      <c r="J94" s="582"/>
      <c r="K94" s="582"/>
      <c r="L94" s="588"/>
      <c r="M94" s="588"/>
      <c r="N94" s="588"/>
      <c r="O94" s="588"/>
      <c r="P94" s="588"/>
      <c r="Q94" s="477"/>
      <c r="R94" s="555"/>
      <c r="S94" s="477"/>
      <c r="T94" s="582"/>
      <c r="U94" s="663"/>
      <c r="V94" s="663"/>
      <c r="W94" s="564"/>
      <c r="X94" s="567"/>
      <c r="Y94" s="666"/>
      <c r="Z94" s="666"/>
      <c r="AA94" s="570"/>
      <c r="AB94" s="660"/>
      <c r="AC94" s="660"/>
      <c r="AD94" s="573"/>
      <c r="AE94" s="573"/>
      <c r="AF94" s="573" ph="1"/>
      <c r="AG94" s="573"/>
      <c r="AH94" s="555"/>
      <c r="AI94" s="558"/>
      <c r="AJ94" s="69" t="s">
        <v>93</v>
      </c>
      <c r="AK94" s="213" t="str">
        <f>'3.1_検定依頼書_受検機器情報（依頼元=&gt;JCW)'!AB94</f>
        <v>必須</v>
      </c>
      <c r="AL94" s="215" t="str">
        <f>'3.1_検定依頼書_受検機器情報（依頼元=&gt;JCW)'!AC94</f>
        <v>必須</v>
      </c>
      <c r="AM94" s="198" t="s">
        <v>2</v>
      </c>
      <c r="AN94" s="198" t="s">
        <v>2</v>
      </c>
      <c r="AO94" s="198" t="s">
        <v>2</v>
      </c>
      <c r="AP94" s="199" t="s">
        <v>448</v>
      </c>
    </row>
    <row r="95" spans="1:42" ht="28.5" customHeight="1" x14ac:dyDescent="0.2">
      <c r="A95" s="305"/>
      <c r="B95" s="575"/>
      <c r="C95" s="657"/>
      <c r="D95" s="477"/>
      <c r="E95" s="477"/>
      <c r="F95" s="585"/>
      <c r="G95" s="585"/>
      <c r="H95" s="579"/>
      <c r="I95" s="555"/>
      <c r="J95" s="582"/>
      <c r="K95" s="582"/>
      <c r="L95" s="588"/>
      <c r="M95" s="588"/>
      <c r="N95" s="588"/>
      <c r="O95" s="588"/>
      <c r="P95" s="588"/>
      <c r="Q95" s="477"/>
      <c r="R95" s="555"/>
      <c r="S95" s="477"/>
      <c r="T95" s="582"/>
      <c r="U95" s="663"/>
      <c r="V95" s="663"/>
      <c r="W95" s="564"/>
      <c r="X95" s="567"/>
      <c r="Y95" s="666"/>
      <c r="Z95" s="666"/>
      <c r="AA95" s="570"/>
      <c r="AB95" s="660"/>
      <c r="AC95" s="660"/>
      <c r="AD95" s="573"/>
      <c r="AE95" s="573"/>
      <c r="AF95" s="573" ph="1"/>
      <c r="AG95" s="573"/>
      <c r="AH95" s="555"/>
      <c r="AI95" s="558"/>
      <c r="AJ95" s="69" t="s">
        <v>22</v>
      </c>
      <c r="AK95" s="178" t="s">
        <v>405</v>
      </c>
      <c r="AL95" s="194" t="s">
        <v>406</v>
      </c>
      <c r="AM95" s="198" t="s">
        <v>428</v>
      </c>
      <c r="AN95" s="198" t="s">
        <v>428</v>
      </c>
      <c r="AO95" s="198" t="s">
        <v>428</v>
      </c>
      <c r="AP95" s="199" t="s">
        <v>428</v>
      </c>
    </row>
    <row r="96" spans="1:42" ht="28.5" customHeight="1" thickBot="1" x14ac:dyDescent="0.25">
      <c r="A96" s="305"/>
      <c r="B96" s="427"/>
      <c r="C96" s="658"/>
      <c r="D96" s="577"/>
      <c r="E96" s="577"/>
      <c r="F96" s="586"/>
      <c r="G96" s="586"/>
      <c r="H96" s="580"/>
      <c r="I96" s="556"/>
      <c r="J96" s="583"/>
      <c r="K96" s="583"/>
      <c r="L96" s="589"/>
      <c r="M96" s="589"/>
      <c r="N96" s="589"/>
      <c r="O96" s="589"/>
      <c r="P96" s="589"/>
      <c r="Q96" s="577"/>
      <c r="R96" s="556"/>
      <c r="S96" s="577"/>
      <c r="T96" s="583"/>
      <c r="U96" s="664"/>
      <c r="V96" s="664"/>
      <c r="W96" s="565"/>
      <c r="X96" s="568"/>
      <c r="Y96" s="667"/>
      <c r="Z96" s="667"/>
      <c r="AA96" s="571"/>
      <c r="AB96" s="661"/>
      <c r="AC96" s="661"/>
      <c r="AD96" s="574"/>
      <c r="AE96" s="574"/>
      <c r="AF96" s="574" ph="1"/>
      <c r="AG96" s="574"/>
      <c r="AH96" s="556"/>
      <c r="AI96" s="559"/>
      <c r="AJ96" s="71" t="s">
        <v>23</v>
      </c>
      <c r="AK96" s="179" t="s">
        <v>406</v>
      </c>
      <c r="AL96" s="195" t="s">
        <v>406</v>
      </c>
      <c r="AM96" s="200" t="s">
        <v>428</v>
      </c>
      <c r="AN96" s="200" t="s">
        <v>428</v>
      </c>
      <c r="AO96" s="200" t="s">
        <v>428</v>
      </c>
      <c r="AP96" s="201" t="s">
        <v>428</v>
      </c>
    </row>
    <row r="97" spans="1:42" ht="28" customHeight="1" x14ac:dyDescent="0.2">
      <c r="A97" s="305"/>
      <c r="B97" s="426">
        <v>24</v>
      </c>
      <c r="C97" s="656"/>
      <c r="D97" s="576" t="str">
        <f>'3.1_検定依頼書_受検機器情報（依頼元=&gt;JCW)'!C97</f>
        <v>選択要</v>
      </c>
      <c r="E97" s="576" t="str">
        <f>'3.1_検定依頼書_受検機器情報（依頼元=&gt;JCW)'!D97</f>
        <v>必須</v>
      </c>
      <c r="F97" s="584">
        <f>'3.1_検定依頼書_受検機器情報（依頼元=&gt;JCW)'!E97</f>
        <v>0</v>
      </c>
      <c r="G97" s="584">
        <f>'3.1_検定依頼書_受検機器情報（依頼元=&gt;JCW)'!F97</f>
        <v>0</v>
      </c>
      <c r="H97" s="578">
        <f>'3.1_検定依頼書_受検機器情報（依頼元=&gt;JCW)'!G97</f>
        <v>0</v>
      </c>
      <c r="I97" s="554" t="str">
        <f>'3.1_検定依頼書_受検機器情報（依頼元=&gt;JCW)'!H97</f>
        <v>必須</v>
      </c>
      <c r="J97" s="581" t="s">
        <v>277</v>
      </c>
      <c r="K97" s="581" t="s">
        <v>277</v>
      </c>
      <c r="L97" s="587" t="s">
        <v>277</v>
      </c>
      <c r="M97" s="587" t="s">
        <v>277</v>
      </c>
      <c r="N97" s="587" t="s">
        <v>417</v>
      </c>
      <c r="O97" s="587" t="s">
        <v>13</v>
      </c>
      <c r="P97" s="587" t="s">
        <v>411</v>
      </c>
      <c r="Q97" s="576" t="str">
        <f>'3.1_検定依頼書_受検機器情報（依頼元=&gt;JCW)'!N97</f>
        <v>選択要</v>
      </c>
      <c r="R97" s="554" t="str">
        <f>'3.1_検定依頼書_受検機器情報（依頼元=&gt;JCW)'!O97</f>
        <v>選択要</v>
      </c>
      <c r="S97" s="576" t="str">
        <f>'3.1_検定依頼書_受検機器情報（依頼元=&gt;JCW)'!P97</f>
        <v>必須</v>
      </c>
      <c r="T97" s="581"/>
      <c r="U97" s="662" t="str">
        <f>'3.1_検定依頼書_受検機器情報（依頼元=&gt;JCW)'!R97</f>
        <v>必須</v>
      </c>
      <c r="V97" s="662" t="str">
        <f>'3.1_検定依頼書_受検機器情報（依頼元=&gt;JCW)'!S97</f>
        <v>必須</v>
      </c>
      <c r="W97" s="563" t="str">
        <f>'3.1_検定依頼書_受検機器情報（依頼元=&gt;JCW)'!T97</f>
        <v>必須</v>
      </c>
      <c r="X97" s="566" t="s">
        <v>51</v>
      </c>
      <c r="Y97" s="665"/>
      <c r="Z97" s="665"/>
      <c r="AA97" s="569"/>
      <c r="AB97" s="659" t="str">
        <f>'3.1_検定依頼書_受検機器情報（依頼元=&gt;JCW)'!W97</f>
        <v>必須</v>
      </c>
      <c r="AC97" s="659" t="str">
        <f>'3.1_検定依頼書_受検機器情報（依頼元=&gt;JCW)'!X97</f>
        <v>必須</v>
      </c>
      <c r="AD97" s="572" t="s">
        <v>420</v>
      </c>
      <c r="AE97" s="572" t="s">
        <v>422</v>
      </c>
      <c r="AF97" s="572" t="s" ph="1">
        <v>481</v>
      </c>
      <c r="AG97" s="572" t="s">
        <v>424</v>
      </c>
      <c r="AH97" s="554" t="str">
        <f>'3.1_検定依頼書_受検機器情報（依頼元=&gt;JCW)'!Y97</f>
        <v>選択要</v>
      </c>
      <c r="AI97" s="557" t="s">
        <v>411</v>
      </c>
      <c r="AJ97" s="70" t="s">
        <v>92</v>
      </c>
      <c r="AK97" s="212" t="str">
        <f>'3.1_検定依頼書_受検機器情報（依頼元=&gt;JCW)'!AB97</f>
        <v>必須</v>
      </c>
      <c r="AL97" s="214" t="str">
        <f>'3.1_検定依頼書_受検機器情報（依頼元=&gt;JCW)'!AC97</f>
        <v>必須</v>
      </c>
      <c r="AM97" s="196" t="s">
        <v>2</v>
      </c>
      <c r="AN97" s="196" t="s">
        <v>2</v>
      </c>
      <c r="AO97" s="196" t="s">
        <v>2</v>
      </c>
      <c r="AP97" s="197" t="s">
        <v>447</v>
      </c>
    </row>
    <row r="98" spans="1:42" ht="28.5" customHeight="1" x14ac:dyDescent="0.2">
      <c r="A98" s="305"/>
      <c r="B98" s="575"/>
      <c r="C98" s="657"/>
      <c r="D98" s="477"/>
      <c r="E98" s="477"/>
      <c r="F98" s="585"/>
      <c r="G98" s="585"/>
      <c r="H98" s="579"/>
      <c r="I98" s="555"/>
      <c r="J98" s="582"/>
      <c r="K98" s="582"/>
      <c r="L98" s="588"/>
      <c r="M98" s="588"/>
      <c r="N98" s="588"/>
      <c r="O98" s="588"/>
      <c r="P98" s="588"/>
      <c r="Q98" s="477"/>
      <c r="R98" s="555"/>
      <c r="S98" s="477"/>
      <c r="T98" s="582"/>
      <c r="U98" s="663"/>
      <c r="V98" s="663"/>
      <c r="W98" s="564"/>
      <c r="X98" s="567"/>
      <c r="Y98" s="666"/>
      <c r="Z98" s="666"/>
      <c r="AA98" s="570"/>
      <c r="AB98" s="660"/>
      <c r="AC98" s="660"/>
      <c r="AD98" s="573"/>
      <c r="AE98" s="573"/>
      <c r="AF98" s="573" ph="1"/>
      <c r="AG98" s="573"/>
      <c r="AH98" s="555"/>
      <c r="AI98" s="558"/>
      <c r="AJ98" s="69" t="s">
        <v>93</v>
      </c>
      <c r="AK98" s="213" t="str">
        <f>'3.1_検定依頼書_受検機器情報（依頼元=&gt;JCW)'!AB98</f>
        <v>必須</v>
      </c>
      <c r="AL98" s="215" t="str">
        <f>'3.1_検定依頼書_受検機器情報（依頼元=&gt;JCW)'!AC98</f>
        <v>必須</v>
      </c>
      <c r="AM98" s="198" t="s">
        <v>2</v>
      </c>
      <c r="AN98" s="198" t="s">
        <v>2</v>
      </c>
      <c r="AO98" s="198" t="s">
        <v>2</v>
      </c>
      <c r="AP98" s="199" t="s">
        <v>448</v>
      </c>
    </row>
    <row r="99" spans="1:42" ht="28.5" customHeight="1" x14ac:dyDescent="0.2">
      <c r="A99" s="305"/>
      <c r="B99" s="575"/>
      <c r="C99" s="657"/>
      <c r="D99" s="477"/>
      <c r="E99" s="477"/>
      <c r="F99" s="585"/>
      <c r="G99" s="585"/>
      <c r="H99" s="579"/>
      <c r="I99" s="555"/>
      <c r="J99" s="582"/>
      <c r="K99" s="582"/>
      <c r="L99" s="588"/>
      <c r="M99" s="588"/>
      <c r="N99" s="588"/>
      <c r="O99" s="588"/>
      <c r="P99" s="588"/>
      <c r="Q99" s="477"/>
      <c r="R99" s="555"/>
      <c r="S99" s="477"/>
      <c r="T99" s="582"/>
      <c r="U99" s="663"/>
      <c r="V99" s="663"/>
      <c r="W99" s="564"/>
      <c r="X99" s="567"/>
      <c r="Y99" s="666"/>
      <c r="Z99" s="666"/>
      <c r="AA99" s="570"/>
      <c r="AB99" s="660"/>
      <c r="AC99" s="660"/>
      <c r="AD99" s="573"/>
      <c r="AE99" s="573"/>
      <c r="AF99" s="573" ph="1"/>
      <c r="AG99" s="573"/>
      <c r="AH99" s="555"/>
      <c r="AI99" s="558"/>
      <c r="AJ99" s="69" t="s">
        <v>22</v>
      </c>
      <c r="AK99" s="178" t="s">
        <v>405</v>
      </c>
      <c r="AL99" s="194" t="s">
        <v>406</v>
      </c>
      <c r="AM99" s="198" t="s">
        <v>428</v>
      </c>
      <c r="AN99" s="198" t="s">
        <v>428</v>
      </c>
      <c r="AO99" s="198" t="s">
        <v>428</v>
      </c>
      <c r="AP99" s="199" t="s">
        <v>428</v>
      </c>
    </row>
    <row r="100" spans="1:42" ht="28.5" customHeight="1" thickBot="1" x14ac:dyDescent="0.25">
      <c r="A100" s="305"/>
      <c r="B100" s="427"/>
      <c r="C100" s="658"/>
      <c r="D100" s="577"/>
      <c r="E100" s="577"/>
      <c r="F100" s="586"/>
      <c r="G100" s="586"/>
      <c r="H100" s="580"/>
      <c r="I100" s="556"/>
      <c r="J100" s="583"/>
      <c r="K100" s="583"/>
      <c r="L100" s="589"/>
      <c r="M100" s="589"/>
      <c r="N100" s="589"/>
      <c r="O100" s="589"/>
      <c r="P100" s="589"/>
      <c r="Q100" s="577"/>
      <c r="R100" s="556"/>
      <c r="S100" s="577"/>
      <c r="T100" s="583"/>
      <c r="U100" s="664"/>
      <c r="V100" s="664"/>
      <c r="W100" s="565"/>
      <c r="X100" s="568"/>
      <c r="Y100" s="667"/>
      <c r="Z100" s="667"/>
      <c r="AA100" s="571"/>
      <c r="AB100" s="661"/>
      <c r="AC100" s="661"/>
      <c r="AD100" s="574"/>
      <c r="AE100" s="574"/>
      <c r="AF100" s="574" ph="1"/>
      <c r="AG100" s="574"/>
      <c r="AH100" s="556"/>
      <c r="AI100" s="559"/>
      <c r="AJ100" s="71" t="s">
        <v>23</v>
      </c>
      <c r="AK100" s="179" t="s">
        <v>406</v>
      </c>
      <c r="AL100" s="195" t="s">
        <v>406</v>
      </c>
      <c r="AM100" s="200" t="s">
        <v>428</v>
      </c>
      <c r="AN100" s="200" t="s">
        <v>428</v>
      </c>
      <c r="AO100" s="200" t="s">
        <v>428</v>
      </c>
      <c r="AP100" s="201" t="s">
        <v>428</v>
      </c>
    </row>
    <row r="101" spans="1:42" ht="28" customHeight="1" x14ac:dyDescent="0.2">
      <c r="A101" s="305"/>
      <c r="B101" s="426">
        <v>25</v>
      </c>
      <c r="C101" s="656"/>
      <c r="D101" s="576" t="str">
        <f>'3.1_検定依頼書_受検機器情報（依頼元=&gt;JCW)'!C101</f>
        <v>選択要</v>
      </c>
      <c r="E101" s="576" t="str">
        <f>'3.1_検定依頼書_受検機器情報（依頼元=&gt;JCW)'!D101</f>
        <v>必須</v>
      </c>
      <c r="F101" s="584">
        <f>'3.1_検定依頼書_受検機器情報（依頼元=&gt;JCW)'!E101</f>
        <v>0</v>
      </c>
      <c r="G101" s="584">
        <f>'3.1_検定依頼書_受検機器情報（依頼元=&gt;JCW)'!F101</f>
        <v>0</v>
      </c>
      <c r="H101" s="578">
        <f>'3.1_検定依頼書_受検機器情報（依頼元=&gt;JCW)'!G101</f>
        <v>0</v>
      </c>
      <c r="I101" s="554" t="str">
        <f>'3.1_検定依頼書_受検機器情報（依頼元=&gt;JCW)'!H101</f>
        <v>必須</v>
      </c>
      <c r="J101" s="581" t="s">
        <v>277</v>
      </c>
      <c r="K101" s="581" t="s">
        <v>277</v>
      </c>
      <c r="L101" s="587" t="s">
        <v>277</v>
      </c>
      <c r="M101" s="587" t="s">
        <v>277</v>
      </c>
      <c r="N101" s="587" t="s">
        <v>417</v>
      </c>
      <c r="O101" s="587" t="s">
        <v>13</v>
      </c>
      <c r="P101" s="587" t="s">
        <v>411</v>
      </c>
      <c r="Q101" s="576" t="str">
        <f>'3.1_検定依頼書_受検機器情報（依頼元=&gt;JCW)'!N101</f>
        <v>選択要</v>
      </c>
      <c r="R101" s="554" t="str">
        <f>'3.1_検定依頼書_受検機器情報（依頼元=&gt;JCW)'!O101</f>
        <v>選択要</v>
      </c>
      <c r="S101" s="576" t="str">
        <f>'3.1_検定依頼書_受検機器情報（依頼元=&gt;JCW)'!P101</f>
        <v>必須</v>
      </c>
      <c r="T101" s="581"/>
      <c r="U101" s="662" t="str">
        <f>'3.1_検定依頼書_受検機器情報（依頼元=&gt;JCW)'!R101</f>
        <v>必須</v>
      </c>
      <c r="V101" s="662" t="str">
        <f>'3.1_検定依頼書_受検機器情報（依頼元=&gt;JCW)'!S101</f>
        <v>必須</v>
      </c>
      <c r="W101" s="563" t="str">
        <f>'3.1_検定依頼書_受検機器情報（依頼元=&gt;JCW)'!T101</f>
        <v>必須</v>
      </c>
      <c r="X101" s="566" t="s">
        <v>51</v>
      </c>
      <c r="Y101" s="665"/>
      <c r="Z101" s="665"/>
      <c r="AA101" s="569"/>
      <c r="AB101" s="659" t="str">
        <f>'3.1_検定依頼書_受検機器情報（依頼元=&gt;JCW)'!W101</f>
        <v>必須</v>
      </c>
      <c r="AC101" s="659" t="str">
        <f>'3.1_検定依頼書_受検機器情報（依頼元=&gt;JCW)'!X101</f>
        <v>必須</v>
      </c>
      <c r="AD101" s="572" t="s">
        <v>420</v>
      </c>
      <c r="AE101" s="572" t="s">
        <v>422</v>
      </c>
      <c r="AF101" s="572" t="s" ph="1">
        <v>481</v>
      </c>
      <c r="AG101" s="572" t="s">
        <v>424</v>
      </c>
      <c r="AH101" s="554" t="str">
        <f>'3.1_検定依頼書_受検機器情報（依頼元=&gt;JCW)'!Y101</f>
        <v>選択要</v>
      </c>
      <c r="AI101" s="557" t="s">
        <v>411</v>
      </c>
      <c r="AJ101" s="70" t="s">
        <v>92</v>
      </c>
      <c r="AK101" s="212" t="str">
        <f>'3.1_検定依頼書_受検機器情報（依頼元=&gt;JCW)'!AB101</f>
        <v>必須</v>
      </c>
      <c r="AL101" s="214" t="str">
        <f>'3.1_検定依頼書_受検機器情報（依頼元=&gt;JCW)'!AC101</f>
        <v>必須</v>
      </c>
      <c r="AM101" s="196" t="s">
        <v>2</v>
      </c>
      <c r="AN101" s="196" t="s">
        <v>2</v>
      </c>
      <c r="AO101" s="196" t="s">
        <v>2</v>
      </c>
      <c r="AP101" s="197" t="s">
        <v>447</v>
      </c>
    </row>
    <row r="102" spans="1:42" ht="28.5" customHeight="1" x14ac:dyDescent="0.2">
      <c r="A102" s="305"/>
      <c r="B102" s="575"/>
      <c r="C102" s="657"/>
      <c r="D102" s="477"/>
      <c r="E102" s="477"/>
      <c r="F102" s="585"/>
      <c r="G102" s="585"/>
      <c r="H102" s="579"/>
      <c r="I102" s="555"/>
      <c r="J102" s="582"/>
      <c r="K102" s="582"/>
      <c r="L102" s="588"/>
      <c r="M102" s="588"/>
      <c r="N102" s="588"/>
      <c r="O102" s="588"/>
      <c r="P102" s="588"/>
      <c r="Q102" s="477"/>
      <c r="R102" s="555"/>
      <c r="S102" s="477"/>
      <c r="T102" s="582"/>
      <c r="U102" s="663"/>
      <c r="V102" s="663"/>
      <c r="W102" s="564"/>
      <c r="X102" s="567"/>
      <c r="Y102" s="666"/>
      <c r="Z102" s="666"/>
      <c r="AA102" s="570"/>
      <c r="AB102" s="660"/>
      <c r="AC102" s="660"/>
      <c r="AD102" s="573"/>
      <c r="AE102" s="573"/>
      <c r="AF102" s="573" ph="1"/>
      <c r="AG102" s="573"/>
      <c r="AH102" s="555"/>
      <c r="AI102" s="558"/>
      <c r="AJ102" s="69" t="s">
        <v>93</v>
      </c>
      <c r="AK102" s="213" t="str">
        <f>'3.1_検定依頼書_受検機器情報（依頼元=&gt;JCW)'!AB102</f>
        <v>必須</v>
      </c>
      <c r="AL102" s="215" t="str">
        <f>'3.1_検定依頼書_受検機器情報（依頼元=&gt;JCW)'!AC102</f>
        <v>必須</v>
      </c>
      <c r="AM102" s="198" t="s">
        <v>2</v>
      </c>
      <c r="AN102" s="198" t="s">
        <v>2</v>
      </c>
      <c r="AO102" s="198" t="s">
        <v>2</v>
      </c>
      <c r="AP102" s="199" t="s">
        <v>448</v>
      </c>
    </row>
    <row r="103" spans="1:42" ht="28.5" customHeight="1" x14ac:dyDescent="0.2">
      <c r="A103" s="305"/>
      <c r="B103" s="575"/>
      <c r="C103" s="657"/>
      <c r="D103" s="477"/>
      <c r="E103" s="477"/>
      <c r="F103" s="585"/>
      <c r="G103" s="585"/>
      <c r="H103" s="579"/>
      <c r="I103" s="555"/>
      <c r="J103" s="582"/>
      <c r="K103" s="582"/>
      <c r="L103" s="588"/>
      <c r="M103" s="588"/>
      <c r="N103" s="588"/>
      <c r="O103" s="588"/>
      <c r="P103" s="588"/>
      <c r="Q103" s="477"/>
      <c r="R103" s="555"/>
      <c r="S103" s="477"/>
      <c r="T103" s="582"/>
      <c r="U103" s="663"/>
      <c r="V103" s="663"/>
      <c r="W103" s="564"/>
      <c r="X103" s="567"/>
      <c r="Y103" s="666"/>
      <c r="Z103" s="666"/>
      <c r="AA103" s="570"/>
      <c r="AB103" s="660"/>
      <c r="AC103" s="660"/>
      <c r="AD103" s="573"/>
      <c r="AE103" s="573"/>
      <c r="AF103" s="573" ph="1"/>
      <c r="AG103" s="573"/>
      <c r="AH103" s="555"/>
      <c r="AI103" s="558"/>
      <c r="AJ103" s="69" t="s">
        <v>22</v>
      </c>
      <c r="AK103" s="178" t="s">
        <v>405</v>
      </c>
      <c r="AL103" s="194" t="s">
        <v>406</v>
      </c>
      <c r="AM103" s="198" t="s">
        <v>428</v>
      </c>
      <c r="AN103" s="198" t="s">
        <v>428</v>
      </c>
      <c r="AO103" s="198" t="s">
        <v>428</v>
      </c>
      <c r="AP103" s="199" t="s">
        <v>428</v>
      </c>
    </row>
    <row r="104" spans="1:42" ht="28.5" customHeight="1" thickBot="1" x14ac:dyDescent="0.25">
      <c r="A104" s="305"/>
      <c r="B104" s="427"/>
      <c r="C104" s="658"/>
      <c r="D104" s="577"/>
      <c r="E104" s="577"/>
      <c r="F104" s="586"/>
      <c r="G104" s="586"/>
      <c r="H104" s="580"/>
      <c r="I104" s="556"/>
      <c r="J104" s="583"/>
      <c r="K104" s="583"/>
      <c r="L104" s="589"/>
      <c r="M104" s="589"/>
      <c r="N104" s="589"/>
      <c r="O104" s="589"/>
      <c r="P104" s="589"/>
      <c r="Q104" s="577"/>
      <c r="R104" s="556"/>
      <c r="S104" s="577"/>
      <c r="T104" s="583"/>
      <c r="U104" s="664"/>
      <c r="V104" s="664"/>
      <c r="W104" s="565"/>
      <c r="X104" s="568"/>
      <c r="Y104" s="667"/>
      <c r="Z104" s="667"/>
      <c r="AA104" s="571"/>
      <c r="AB104" s="661"/>
      <c r="AC104" s="661"/>
      <c r="AD104" s="574"/>
      <c r="AE104" s="574"/>
      <c r="AF104" s="574" ph="1"/>
      <c r="AG104" s="574"/>
      <c r="AH104" s="556"/>
      <c r="AI104" s="559"/>
      <c r="AJ104" s="71" t="s">
        <v>23</v>
      </c>
      <c r="AK104" s="179" t="s">
        <v>406</v>
      </c>
      <c r="AL104" s="195" t="s">
        <v>406</v>
      </c>
      <c r="AM104" s="200" t="s">
        <v>428</v>
      </c>
      <c r="AN104" s="200" t="s">
        <v>428</v>
      </c>
      <c r="AO104" s="200" t="s">
        <v>428</v>
      </c>
      <c r="AP104" s="201" t="s">
        <v>428</v>
      </c>
    </row>
    <row r="105" spans="1:42" ht="28" customHeight="1" x14ac:dyDescent="0.2">
      <c r="A105" s="305"/>
      <c r="B105" s="426">
        <v>26</v>
      </c>
      <c r="C105" s="656"/>
      <c r="D105" s="576" t="str">
        <f>'3.1_検定依頼書_受検機器情報（依頼元=&gt;JCW)'!C105</f>
        <v>選択要</v>
      </c>
      <c r="E105" s="576" t="str">
        <f>'3.1_検定依頼書_受検機器情報（依頼元=&gt;JCW)'!D105</f>
        <v>必須</v>
      </c>
      <c r="F105" s="584">
        <f>'3.1_検定依頼書_受検機器情報（依頼元=&gt;JCW)'!E105</f>
        <v>0</v>
      </c>
      <c r="G105" s="584">
        <f>'3.1_検定依頼書_受検機器情報（依頼元=&gt;JCW)'!F105</f>
        <v>0</v>
      </c>
      <c r="H105" s="578">
        <f>'3.1_検定依頼書_受検機器情報（依頼元=&gt;JCW)'!G105</f>
        <v>0</v>
      </c>
      <c r="I105" s="554" t="str">
        <f>'3.1_検定依頼書_受検機器情報（依頼元=&gt;JCW)'!H105</f>
        <v>必須</v>
      </c>
      <c r="J105" s="581" t="s">
        <v>277</v>
      </c>
      <c r="K105" s="581" t="s">
        <v>277</v>
      </c>
      <c r="L105" s="587" t="s">
        <v>277</v>
      </c>
      <c r="M105" s="587" t="s">
        <v>277</v>
      </c>
      <c r="N105" s="587" t="s">
        <v>417</v>
      </c>
      <c r="O105" s="587" t="s">
        <v>13</v>
      </c>
      <c r="P105" s="587" t="s">
        <v>411</v>
      </c>
      <c r="Q105" s="576" t="str">
        <f>'3.1_検定依頼書_受検機器情報（依頼元=&gt;JCW)'!N105</f>
        <v>選択要</v>
      </c>
      <c r="R105" s="554" t="str">
        <f>'3.1_検定依頼書_受検機器情報（依頼元=&gt;JCW)'!O105</f>
        <v>選択要</v>
      </c>
      <c r="S105" s="576" t="str">
        <f>'3.1_検定依頼書_受検機器情報（依頼元=&gt;JCW)'!P105</f>
        <v>必須</v>
      </c>
      <c r="T105" s="581"/>
      <c r="U105" s="662" t="str">
        <f>'3.1_検定依頼書_受検機器情報（依頼元=&gt;JCW)'!R105</f>
        <v>必須</v>
      </c>
      <c r="V105" s="662" t="str">
        <f>'3.1_検定依頼書_受検機器情報（依頼元=&gt;JCW)'!S105</f>
        <v>必須</v>
      </c>
      <c r="W105" s="563" t="str">
        <f>'3.1_検定依頼書_受検機器情報（依頼元=&gt;JCW)'!T105</f>
        <v>必須</v>
      </c>
      <c r="X105" s="566" t="s">
        <v>51</v>
      </c>
      <c r="Y105" s="665"/>
      <c r="Z105" s="665"/>
      <c r="AA105" s="569"/>
      <c r="AB105" s="659" t="str">
        <f>'3.1_検定依頼書_受検機器情報（依頼元=&gt;JCW)'!W105</f>
        <v>必須</v>
      </c>
      <c r="AC105" s="659" t="str">
        <f>'3.1_検定依頼書_受検機器情報（依頼元=&gt;JCW)'!X105</f>
        <v>必須</v>
      </c>
      <c r="AD105" s="572" t="s">
        <v>420</v>
      </c>
      <c r="AE105" s="572" t="s">
        <v>422</v>
      </c>
      <c r="AF105" s="572" t="s" ph="1">
        <v>481</v>
      </c>
      <c r="AG105" s="572" t="s">
        <v>424</v>
      </c>
      <c r="AH105" s="554" t="str">
        <f>'3.1_検定依頼書_受検機器情報（依頼元=&gt;JCW)'!Y105</f>
        <v>選択要</v>
      </c>
      <c r="AI105" s="557" t="s">
        <v>411</v>
      </c>
      <c r="AJ105" s="70" t="s">
        <v>92</v>
      </c>
      <c r="AK105" s="212" t="str">
        <f>'3.1_検定依頼書_受検機器情報（依頼元=&gt;JCW)'!AB105</f>
        <v>必須</v>
      </c>
      <c r="AL105" s="214" t="str">
        <f>'3.1_検定依頼書_受検機器情報（依頼元=&gt;JCW)'!AC105</f>
        <v>必須</v>
      </c>
      <c r="AM105" s="196" t="s">
        <v>2</v>
      </c>
      <c r="AN105" s="196" t="s">
        <v>2</v>
      </c>
      <c r="AO105" s="196" t="s">
        <v>2</v>
      </c>
      <c r="AP105" s="197" t="s">
        <v>447</v>
      </c>
    </row>
    <row r="106" spans="1:42" ht="28.5" customHeight="1" x14ac:dyDescent="0.2">
      <c r="A106" s="305"/>
      <c r="B106" s="575"/>
      <c r="C106" s="657"/>
      <c r="D106" s="477"/>
      <c r="E106" s="477"/>
      <c r="F106" s="585"/>
      <c r="G106" s="585"/>
      <c r="H106" s="579"/>
      <c r="I106" s="555"/>
      <c r="J106" s="582"/>
      <c r="K106" s="582"/>
      <c r="L106" s="588"/>
      <c r="M106" s="588"/>
      <c r="N106" s="588"/>
      <c r="O106" s="588"/>
      <c r="P106" s="588"/>
      <c r="Q106" s="477"/>
      <c r="R106" s="555"/>
      <c r="S106" s="477"/>
      <c r="T106" s="582"/>
      <c r="U106" s="663"/>
      <c r="V106" s="663"/>
      <c r="W106" s="564"/>
      <c r="X106" s="567"/>
      <c r="Y106" s="666"/>
      <c r="Z106" s="666"/>
      <c r="AA106" s="570"/>
      <c r="AB106" s="660"/>
      <c r="AC106" s="660"/>
      <c r="AD106" s="573"/>
      <c r="AE106" s="573"/>
      <c r="AF106" s="573" ph="1"/>
      <c r="AG106" s="573"/>
      <c r="AH106" s="555"/>
      <c r="AI106" s="558"/>
      <c r="AJ106" s="69" t="s">
        <v>93</v>
      </c>
      <c r="AK106" s="213" t="str">
        <f>'3.1_検定依頼書_受検機器情報（依頼元=&gt;JCW)'!AB106</f>
        <v>必須</v>
      </c>
      <c r="AL106" s="215" t="str">
        <f>'3.1_検定依頼書_受検機器情報（依頼元=&gt;JCW)'!AC106</f>
        <v>必須</v>
      </c>
      <c r="AM106" s="198" t="s">
        <v>2</v>
      </c>
      <c r="AN106" s="198" t="s">
        <v>2</v>
      </c>
      <c r="AO106" s="198" t="s">
        <v>2</v>
      </c>
      <c r="AP106" s="199" t="s">
        <v>448</v>
      </c>
    </row>
    <row r="107" spans="1:42" ht="28.5" customHeight="1" x14ac:dyDescent="0.2">
      <c r="A107" s="305"/>
      <c r="B107" s="575"/>
      <c r="C107" s="657"/>
      <c r="D107" s="477"/>
      <c r="E107" s="477"/>
      <c r="F107" s="585"/>
      <c r="G107" s="585"/>
      <c r="H107" s="579"/>
      <c r="I107" s="555"/>
      <c r="J107" s="582"/>
      <c r="K107" s="582"/>
      <c r="L107" s="588"/>
      <c r="M107" s="588"/>
      <c r="N107" s="588"/>
      <c r="O107" s="588"/>
      <c r="P107" s="588"/>
      <c r="Q107" s="477"/>
      <c r="R107" s="555"/>
      <c r="S107" s="477"/>
      <c r="T107" s="582"/>
      <c r="U107" s="663"/>
      <c r="V107" s="663"/>
      <c r="W107" s="564"/>
      <c r="X107" s="567"/>
      <c r="Y107" s="666"/>
      <c r="Z107" s="666"/>
      <c r="AA107" s="570"/>
      <c r="AB107" s="660"/>
      <c r="AC107" s="660"/>
      <c r="AD107" s="573"/>
      <c r="AE107" s="573"/>
      <c r="AF107" s="573" ph="1"/>
      <c r="AG107" s="573"/>
      <c r="AH107" s="555"/>
      <c r="AI107" s="558"/>
      <c r="AJ107" s="69" t="s">
        <v>22</v>
      </c>
      <c r="AK107" s="178" t="s">
        <v>405</v>
      </c>
      <c r="AL107" s="194" t="s">
        <v>406</v>
      </c>
      <c r="AM107" s="198" t="s">
        <v>428</v>
      </c>
      <c r="AN107" s="198" t="s">
        <v>428</v>
      </c>
      <c r="AO107" s="198" t="s">
        <v>428</v>
      </c>
      <c r="AP107" s="199" t="s">
        <v>428</v>
      </c>
    </row>
    <row r="108" spans="1:42" ht="28.5" customHeight="1" thickBot="1" x14ac:dyDescent="0.25">
      <c r="A108" s="305"/>
      <c r="B108" s="427"/>
      <c r="C108" s="658"/>
      <c r="D108" s="577"/>
      <c r="E108" s="577"/>
      <c r="F108" s="586"/>
      <c r="G108" s="586"/>
      <c r="H108" s="580"/>
      <c r="I108" s="556"/>
      <c r="J108" s="583"/>
      <c r="K108" s="583"/>
      <c r="L108" s="589"/>
      <c r="M108" s="589"/>
      <c r="N108" s="589"/>
      <c r="O108" s="589"/>
      <c r="P108" s="589"/>
      <c r="Q108" s="577"/>
      <c r="R108" s="556"/>
      <c r="S108" s="577"/>
      <c r="T108" s="583"/>
      <c r="U108" s="664"/>
      <c r="V108" s="664"/>
      <c r="W108" s="565"/>
      <c r="X108" s="568"/>
      <c r="Y108" s="667"/>
      <c r="Z108" s="667"/>
      <c r="AA108" s="571"/>
      <c r="AB108" s="661"/>
      <c r="AC108" s="661"/>
      <c r="AD108" s="574"/>
      <c r="AE108" s="574"/>
      <c r="AF108" s="574" ph="1"/>
      <c r="AG108" s="574"/>
      <c r="AH108" s="556"/>
      <c r="AI108" s="559"/>
      <c r="AJ108" s="71" t="s">
        <v>23</v>
      </c>
      <c r="AK108" s="179" t="s">
        <v>406</v>
      </c>
      <c r="AL108" s="195" t="s">
        <v>406</v>
      </c>
      <c r="AM108" s="200" t="s">
        <v>428</v>
      </c>
      <c r="AN108" s="200" t="s">
        <v>428</v>
      </c>
      <c r="AO108" s="200" t="s">
        <v>428</v>
      </c>
      <c r="AP108" s="201" t="s">
        <v>428</v>
      </c>
    </row>
    <row r="109" spans="1:42" ht="28" customHeight="1" x14ac:dyDescent="0.2">
      <c r="A109" s="305"/>
      <c r="B109" s="426">
        <v>27</v>
      </c>
      <c r="C109" s="656"/>
      <c r="D109" s="576" t="str">
        <f>'3.1_検定依頼書_受検機器情報（依頼元=&gt;JCW)'!C109</f>
        <v>選択要</v>
      </c>
      <c r="E109" s="576" t="str">
        <f>'3.1_検定依頼書_受検機器情報（依頼元=&gt;JCW)'!D109</f>
        <v>必須</v>
      </c>
      <c r="F109" s="584">
        <f>'3.1_検定依頼書_受検機器情報（依頼元=&gt;JCW)'!E109</f>
        <v>0</v>
      </c>
      <c r="G109" s="584">
        <f>'3.1_検定依頼書_受検機器情報（依頼元=&gt;JCW)'!F109</f>
        <v>0</v>
      </c>
      <c r="H109" s="578">
        <f>'3.1_検定依頼書_受検機器情報（依頼元=&gt;JCW)'!G109</f>
        <v>0</v>
      </c>
      <c r="I109" s="554" t="str">
        <f>'3.1_検定依頼書_受検機器情報（依頼元=&gt;JCW)'!H109</f>
        <v>必須</v>
      </c>
      <c r="J109" s="581" t="s">
        <v>277</v>
      </c>
      <c r="K109" s="581" t="s">
        <v>277</v>
      </c>
      <c r="L109" s="587" t="s">
        <v>277</v>
      </c>
      <c r="M109" s="587" t="s">
        <v>277</v>
      </c>
      <c r="N109" s="587" t="s">
        <v>417</v>
      </c>
      <c r="O109" s="587" t="s">
        <v>13</v>
      </c>
      <c r="P109" s="587" t="s">
        <v>411</v>
      </c>
      <c r="Q109" s="576" t="str">
        <f>'3.1_検定依頼書_受検機器情報（依頼元=&gt;JCW)'!N109</f>
        <v>選択要</v>
      </c>
      <c r="R109" s="554" t="str">
        <f>'3.1_検定依頼書_受検機器情報（依頼元=&gt;JCW)'!O109</f>
        <v>選択要</v>
      </c>
      <c r="S109" s="576" t="str">
        <f>'3.1_検定依頼書_受検機器情報（依頼元=&gt;JCW)'!P109</f>
        <v>必須</v>
      </c>
      <c r="T109" s="581"/>
      <c r="U109" s="662" t="str">
        <f>'3.1_検定依頼書_受検機器情報（依頼元=&gt;JCW)'!R109</f>
        <v>必須</v>
      </c>
      <c r="V109" s="662" t="str">
        <f>'3.1_検定依頼書_受検機器情報（依頼元=&gt;JCW)'!S109</f>
        <v>必須</v>
      </c>
      <c r="W109" s="563" t="str">
        <f>'3.1_検定依頼書_受検機器情報（依頼元=&gt;JCW)'!T109</f>
        <v>必須</v>
      </c>
      <c r="X109" s="566" t="s">
        <v>51</v>
      </c>
      <c r="Y109" s="665"/>
      <c r="Z109" s="665"/>
      <c r="AA109" s="569"/>
      <c r="AB109" s="659" t="str">
        <f>'3.1_検定依頼書_受検機器情報（依頼元=&gt;JCW)'!W109</f>
        <v>必須</v>
      </c>
      <c r="AC109" s="659" t="str">
        <f>'3.1_検定依頼書_受検機器情報（依頼元=&gt;JCW)'!X109</f>
        <v>必須</v>
      </c>
      <c r="AD109" s="572" t="s">
        <v>420</v>
      </c>
      <c r="AE109" s="572" t="s">
        <v>422</v>
      </c>
      <c r="AF109" s="572" t="s" ph="1">
        <v>481</v>
      </c>
      <c r="AG109" s="572" t="s">
        <v>424</v>
      </c>
      <c r="AH109" s="554" t="str">
        <f>'3.1_検定依頼書_受検機器情報（依頼元=&gt;JCW)'!Y109</f>
        <v>選択要</v>
      </c>
      <c r="AI109" s="557" t="s">
        <v>411</v>
      </c>
      <c r="AJ109" s="70" t="s">
        <v>92</v>
      </c>
      <c r="AK109" s="212" t="str">
        <f>'3.1_検定依頼書_受検機器情報（依頼元=&gt;JCW)'!AB109</f>
        <v>必須</v>
      </c>
      <c r="AL109" s="214" t="str">
        <f>'3.1_検定依頼書_受検機器情報（依頼元=&gt;JCW)'!AC109</f>
        <v>必須</v>
      </c>
      <c r="AM109" s="196" t="s">
        <v>2</v>
      </c>
      <c r="AN109" s="196" t="s">
        <v>2</v>
      </c>
      <c r="AO109" s="196" t="s">
        <v>2</v>
      </c>
      <c r="AP109" s="197" t="s">
        <v>447</v>
      </c>
    </row>
    <row r="110" spans="1:42" ht="28.5" customHeight="1" x14ac:dyDescent="0.2">
      <c r="A110" s="305"/>
      <c r="B110" s="575"/>
      <c r="C110" s="657"/>
      <c r="D110" s="477"/>
      <c r="E110" s="477"/>
      <c r="F110" s="585"/>
      <c r="G110" s="585"/>
      <c r="H110" s="579"/>
      <c r="I110" s="555"/>
      <c r="J110" s="582"/>
      <c r="K110" s="582"/>
      <c r="L110" s="588"/>
      <c r="M110" s="588"/>
      <c r="N110" s="588"/>
      <c r="O110" s="588"/>
      <c r="P110" s="588"/>
      <c r="Q110" s="477"/>
      <c r="R110" s="555"/>
      <c r="S110" s="477"/>
      <c r="T110" s="582"/>
      <c r="U110" s="663"/>
      <c r="V110" s="663"/>
      <c r="W110" s="564"/>
      <c r="X110" s="567"/>
      <c r="Y110" s="666"/>
      <c r="Z110" s="666"/>
      <c r="AA110" s="570"/>
      <c r="AB110" s="660"/>
      <c r="AC110" s="660"/>
      <c r="AD110" s="573"/>
      <c r="AE110" s="573"/>
      <c r="AF110" s="573" ph="1"/>
      <c r="AG110" s="573"/>
      <c r="AH110" s="555"/>
      <c r="AI110" s="558"/>
      <c r="AJ110" s="69" t="s">
        <v>93</v>
      </c>
      <c r="AK110" s="213" t="str">
        <f>'3.1_検定依頼書_受検機器情報（依頼元=&gt;JCW)'!AB110</f>
        <v>必須</v>
      </c>
      <c r="AL110" s="215" t="str">
        <f>'3.1_検定依頼書_受検機器情報（依頼元=&gt;JCW)'!AC110</f>
        <v>必須</v>
      </c>
      <c r="AM110" s="198" t="s">
        <v>2</v>
      </c>
      <c r="AN110" s="198" t="s">
        <v>2</v>
      </c>
      <c r="AO110" s="198" t="s">
        <v>2</v>
      </c>
      <c r="AP110" s="199" t="s">
        <v>448</v>
      </c>
    </row>
    <row r="111" spans="1:42" ht="28.5" customHeight="1" x14ac:dyDescent="0.2">
      <c r="A111" s="305"/>
      <c r="B111" s="575"/>
      <c r="C111" s="657"/>
      <c r="D111" s="477"/>
      <c r="E111" s="477"/>
      <c r="F111" s="585"/>
      <c r="G111" s="585"/>
      <c r="H111" s="579"/>
      <c r="I111" s="555"/>
      <c r="J111" s="582"/>
      <c r="K111" s="582"/>
      <c r="L111" s="588"/>
      <c r="M111" s="588"/>
      <c r="N111" s="588"/>
      <c r="O111" s="588"/>
      <c r="P111" s="588"/>
      <c r="Q111" s="477"/>
      <c r="R111" s="555"/>
      <c r="S111" s="477"/>
      <c r="T111" s="582"/>
      <c r="U111" s="663"/>
      <c r="V111" s="663"/>
      <c r="W111" s="564"/>
      <c r="X111" s="567"/>
      <c r="Y111" s="666"/>
      <c r="Z111" s="666"/>
      <c r="AA111" s="570"/>
      <c r="AB111" s="660"/>
      <c r="AC111" s="660"/>
      <c r="AD111" s="573"/>
      <c r="AE111" s="573"/>
      <c r="AF111" s="573" ph="1"/>
      <c r="AG111" s="573"/>
      <c r="AH111" s="555"/>
      <c r="AI111" s="558"/>
      <c r="AJ111" s="69" t="s">
        <v>22</v>
      </c>
      <c r="AK111" s="178" t="s">
        <v>405</v>
      </c>
      <c r="AL111" s="194" t="s">
        <v>406</v>
      </c>
      <c r="AM111" s="198" t="s">
        <v>428</v>
      </c>
      <c r="AN111" s="198" t="s">
        <v>428</v>
      </c>
      <c r="AO111" s="198" t="s">
        <v>428</v>
      </c>
      <c r="AP111" s="199" t="s">
        <v>428</v>
      </c>
    </row>
    <row r="112" spans="1:42" ht="28.5" customHeight="1" thickBot="1" x14ac:dyDescent="0.25">
      <c r="A112" s="305"/>
      <c r="B112" s="427"/>
      <c r="C112" s="658"/>
      <c r="D112" s="577"/>
      <c r="E112" s="577"/>
      <c r="F112" s="586"/>
      <c r="G112" s="586"/>
      <c r="H112" s="580"/>
      <c r="I112" s="556"/>
      <c r="J112" s="583"/>
      <c r="K112" s="583"/>
      <c r="L112" s="589"/>
      <c r="M112" s="589"/>
      <c r="N112" s="589"/>
      <c r="O112" s="589"/>
      <c r="P112" s="589"/>
      <c r="Q112" s="577"/>
      <c r="R112" s="556"/>
      <c r="S112" s="577"/>
      <c r="T112" s="583"/>
      <c r="U112" s="664"/>
      <c r="V112" s="664"/>
      <c r="W112" s="565"/>
      <c r="X112" s="568"/>
      <c r="Y112" s="667"/>
      <c r="Z112" s="667"/>
      <c r="AA112" s="571"/>
      <c r="AB112" s="661"/>
      <c r="AC112" s="661"/>
      <c r="AD112" s="574"/>
      <c r="AE112" s="574"/>
      <c r="AF112" s="574" ph="1"/>
      <c r="AG112" s="574"/>
      <c r="AH112" s="556"/>
      <c r="AI112" s="559"/>
      <c r="AJ112" s="71" t="s">
        <v>23</v>
      </c>
      <c r="AK112" s="179" t="s">
        <v>406</v>
      </c>
      <c r="AL112" s="195" t="s">
        <v>406</v>
      </c>
      <c r="AM112" s="200" t="s">
        <v>428</v>
      </c>
      <c r="AN112" s="200" t="s">
        <v>428</v>
      </c>
      <c r="AO112" s="200" t="s">
        <v>428</v>
      </c>
      <c r="AP112" s="201" t="s">
        <v>428</v>
      </c>
    </row>
    <row r="113" spans="1:42" ht="28" customHeight="1" x14ac:dyDescent="0.2">
      <c r="A113" s="305"/>
      <c r="B113" s="426">
        <v>28</v>
      </c>
      <c r="C113" s="656"/>
      <c r="D113" s="576" t="str">
        <f>'3.1_検定依頼書_受検機器情報（依頼元=&gt;JCW)'!C113</f>
        <v>選択要</v>
      </c>
      <c r="E113" s="576" t="str">
        <f>'3.1_検定依頼書_受検機器情報（依頼元=&gt;JCW)'!D113</f>
        <v>必須</v>
      </c>
      <c r="F113" s="584">
        <f>'3.1_検定依頼書_受検機器情報（依頼元=&gt;JCW)'!E113</f>
        <v>0</v>
      </c>
      <c r="G113" s="584">
        <f>'3.1_検定依頼書_受検機器情報（依頼元=&gt;JCW)'!F113</f>
        <v>0</v>
      </c>
      <c r="H113" s="578">
        <f>'3.1_検定依頼書_受検機器情報（依頼元=&gt;JCW)'!G113</f>
        <v>0</v>
      </c>
      <c r="I113" s="554" t="str">
        <f>'3.1_検定依頼書_受検機器情報（依頼元=&gt;JCW)'!H113</f>
        <v>必須</v>
      </c>
      <c r="J113" s="581" t="s">
        <v>277</v>
      </c>
      <c r="K113" s="581" t="s">
        <v>277</v>
      </c>
      <c r="L113" s="587" t="s">
        <v>277</v>
      </c>
      <c r="M113" s="587" t="s">
        <v>277</v>
      </c>
      <c r="N113" s="587" t="s">
        <v>417</v>
      </c>
      <c r="O113" s="587" t="s">
        <v>13</v>
      </c>
      <c r="P113" s="587" t="s">
        <v>411</v>
      </c>
      <c r="Q113" s="576" t="str">
        <f>'3.1_検定依頼書_受検機器情報（依頼元=&gt;JCW)'!N113</f>
        <v>選択要</v>
      </c>
      <c r="R113" s="554" t="str">
        <f>'3.1_検定依頼書_受検機器情報（依頼元=&gt;JCW)'!O113</f>
        <v>選択要</v>
      </c>
      <c r="S113" s="576" t="str">
        <f>'3.1_検定依頼書_受検機器情報（依頼元=&gt;JCW)'!P113</f>
        <v>必須</v>
      </c>
      <c r="T113" s="581"/>
      <c r="U113" s="662" t="str">
        <f>'3.1_検定依頼書_受検機器情報（依頼元=&gt;JCW)'!R113</f>
        <v>必須</v>
      </c>
      <c r="V113" s="662" t="str">
        <f>'3.1_検定依頼書_受検機器情報（依頼元=&gt;JCW)'!S113</f>
        <v>必須</v>
      </c>
      <c r="W113" s="563" t="str">
        <f>'3.1_検定依頼書_受検機器情報（依頼元=&gt;JCW)'!T113</f>
        <v>必須</v>
      </c>
      <c r="X113" s="566" t="s">
        <v>51</v>
      </c>
      <c r="Y113" s="665"/>
      <c r="Z113" s="665"/>
      <c r="AA113" s="569"/>
      <c r="AB113" s="659" t="str">
        <f>'3.1_検定依頼書_受検機器情報（依頼元=&gt;JCW)'!W113</f>
        <v>必須</v>
      </c>
      <c r="AC113" s="659" t="str">
        <f>'3.1_検定依頼書_受検機器情報（依頼元=&gt;JCW)'!X113</f>
        <v>必須</v>
      </c>
      <c r="AD113" s="572" t="s">
        <v>420</v>
      </c>
      <c r="AE113" s="572" t="s">
        <v>422</v>
      </c>
      <c r="AF113" s="572" t="s" ph="1">
        <v>481</v>
      </c>
      <c r="AG113" s="572" t="s">
        <v>424</v>
      </c>
      <c r="AH113" s="554" t="str">
        <f>'3.1_検定依頼書_受検機器情報（依頼元=&gt;JCW)'!Y113</f>
        <v>選択要</v>
      </c>
      <c r="AI113" s="557" t="s">
        <v>411</v>
      </c>
      <c r="AJ113" s="70" t="s">
        <v>92</v>
      </c>
      <c r="AK113" s="212" t="str">
        <f>'3.1_検定依頼書_受検機器情報（依頼元=&gt;JCW)'!AB113</f>
        <v>必須</v>
      </c>
      <c r="AL113" s="214" t="str">
        <f>'3.1_検定依頼書_受検機器情報（依頼元=&gt;JCW)'!AC113</f>
        <v>必須</v>
      </c>
      <c r="AM113" s="196" t="s">
        <v>2</v>
      </c>
      <c r="AN113" s="196" t="s">
        <v>2</v>
      </c>
      <c r="AO113" s="196" t="s">
        <v>2</v>
      </c>
      <c r="AP113" s="197" t="s">
        <v>447</v>
      </c>
    </row>
    <row r="114" spans="1:42" ht="28.5" customHeight="1" x14ac:dyDescent="0.2">
      <c r="A114" s="305"/>
      <c r="B114" s="575"/>
      <c r="C114" s="657"/>
      <c r="D114" s="477"/>
      <c r="E114" s="477"/>
      <c r="F114" s="585"/>
      <c r="G114" s="585"/>
      <c r="H114" s="579"/>
      <c r="I114" s="555"/>
      <c r="J114" s="582"/>
      <c r="K114" s="582"/>
      <c r="L114" s="588"/>
      <c r="M114" s="588"/>
      <c r="N114" s="588"/>
      <c r="O114" s="588"/>
      <c r="P114" s="588"/>
      <c r="Q114" s="477"/>
      <c r="R114" s="555"/>
      <c r="S114" s="477"/>
      <c r="T114" s="582"/>
      <c r="U114" s="663"/>
      <c r="V114" s="663"/>
      <c r="W114" s="564"/>
      <c r="X114" s="567"/>
      <c r="Y114" s="666"/>
      <c r="Z114" s="666"/>
      <c r="AA114" s="570"/>
      <c r="AB114" s="660"/>
      <c r="AC114" s="660"/>
      <c r="AD114" s="573"/>
      <c r="AE114" s="573"/>
      <c r="AF114" s="573" ph="1"/>
      <c r="AG114" s="573"/>
      <c r="AH114" s="555"/>
      <c r="AI114" s="558"/>
      <c r="AJ114" s="69" t="s">
        <v>93</v>
      </c>
      <c r="AK114" s="213" t="str">
        <f>'3.1_検定依頼書_受検機器情報（依頼元=&gt;JCW)'!AB114</f>
        <v>必須</v>
      </c>
      <c r="AL114" s="215" t="str">
        <f>'3.1_検定依頼書_受検機器情報（依頼元=&gt;JCW)'!AC114</f>
        <v>必須</v>
      </c>
      <c r="AM114" s="198" t="s">
        <v>2</v>
      </c>
      <c r="AN114" s="198" t="s">
        <v>2</v>
      </c>
      <c r="AO114" s="198" t="s">
        <v>2</v>
      </c>
      <c r="AP114" s="199" t="s">
        <v>448</v>
      </c>
    </row>
    <row r="115" spans="1:42" ht="28.5" customHeight="1" x14ac:dyDescent="0.2">
      <c r="A115" s="305"/>
      <c r="B115" s="575"/>
      <c r="C115" s="657"/>
      <c r="D115" s="477"/>
      <c r="E115" s="477"/>
      <c r="F115" s="585"/>
      <c r="G115" s="585"/>
      <c r="H115" s="579"/>
      <c r="I115" s="555"/>
      <c r="J115" s="582"/>
      <c r="K115" s="582"/>
      <c r="L115" s="588"/>
      <c r="M115" s="588"/>
      <c r="N115" s="588"/>
      <c r="O115" s="588"/>
      <c r="P115" s="588"/>
      <c r="Q115" s="477"/>
      <c r="R115" s="555"/>
      <c r="S115" s="477"/>
      <c r="T115" s="582"/>
      <c r="U115" s="663"/>
      <c r="V115" s="663"/>
      <c r="W115" s="564"/>
      <c r="X115" s="567"/>
      <c r="Y115" s="666"/>
      <c r="Z115" s="666"/>
      <c r="AA115" s="570"/>
      <c r="AB115" s="660"/>
      <c r="AC115" s="660"/>
      <c r="AD115" s="573"/>
      <c r="AE115" s="573"/>
      <c r="AF115" s="573" ph="1"/>
      <c r="AG115" s="573"/>
      <c r="AH115" s="555"/>
      <c r="AI115" s="558"/>
      <c r="AJ115" s="69" t="s">
        <v>22</v>
      </c>
      <c r="AK115" s="178" t="s">
        <v>405</v>
      </c>
      <c r="AL115" s="194" t="s">
        <v>406</v>
      </c>
      <c r="AM115" s="198" t="s">
        <v>428</v>
      </c>
      <c r="AN115" s="198" t="s">
        <v>428</v>
      </c>
      <c r="AO115" s="198" t="s">
        <v>428</v>
      </c>
      <c r="AP115" s="199" t="s">
        <v>428</v>
      </c>
    </row>
    <row r="116" spans="1:42" ht="28.5" customHeight="1" thickBot="1" x14ac:dyDescent="0.25">
      <c r="A116" s="305"/>
      <c r="B116" s="427"/>
      <c r="C116" s="658"/>
      <c r="D116" s="577"/>
      <c r="E116" s="577"/>
      <c r="F116" s="586"/>
      <c r="G116" s="586"/>
      <c r="H116" s="580"/>
      <c r="I116" s="556"/>
      <c r="J116" s="583"/>
      <c r="K116" s="583"/>
      <c r="L116" s="589"/>
      <c r="M116" s="589"/>
      <c r="N116" s="589"/>
      <c r="O116" s="589"/>
      <c r="P116" s="589"/>
      <c r="Q116" s="577"/>
      <c r="R116" s="556"/>
      <c r="S116" s="577"/>
      <c r="T116" s="583"/>
      <c r="U116" s="664"/>
      <c r="V116" s="664"/>
      <c r="W116" s="565"/>
      <c r="X116" s="568"/>
      <c r="Y116" s="667"/>
      <c r="Z116" s="667"/>
      <c r="AA116" s="571"/>
      <c r="AB116" s="661"/>
      <c r="AC116" s="661"/>
      <c r="AD116" s="574"/>
      <c r="AE116" s="574"/>
      <c r="AF116" s="574" ph="1"/>
      <c r="AG116" s="574"/>
      <c r="AH116" s="556"/>
      <c r="AI116" s="559"/>
      <c r="AJ116" s="71" t="s">
        <v>23</v>
      </c>
      <c r="AK116" s="179" t="s">
        <v>406</v>
      </c>
      <c r="AL116" s="195" t="s">
        <v>406</v>
      </c>
      <c r="AM116" s="200" t="s">
        <v>428</v>
      </c>
      <c r="AN116" s="200" t="s">
        <v>428</v>
      </c>
      <c r="AO116" s="200" t="s">
        <v>428</v>
      </c>
      <c r="AP116" s="201" t="s">
        <v>428</v>
      </c>
    </row>
    <row r="117" spans="1:42" ht="28" customHeight="1" x14ac:dyDescent="0.2">
      <c r="A117" s="305"/>
      <c r="B117" s="426">
        <v>29</v>
      </c>
      <c r="C117" s="656"/>
      <c r="D117" s="576" t="str">
        <f>'3.1_検定依頼書_受検機器情報（依頼元=&gt;JCW)'!C117</f>
        <v>選択要</v>
      </c>
      <c r="E117" s="576" t="str">
        <f>'3.1_検定依頼書_受検機器情報（依頼元=&gt;JCW)'!D117</f>
        <v>必須</v>
      </c>
      <c r="F117" s="584">
        <f>'3.1_検定依頼書_受検機器情報（依頼元=&gt;JCW)'!E117</f>
        <v>0</v>
      </c>
      <c r="G117" s="584">
        <f>'3.1_検定依頼書_受検機器情報（依頼元=&gt;JCW)'!F117</f>
        <v>0</v>
      </c>
      <c r="H117" s="578">
        <f>'3.1_検定依頼書_受検機器情報（依頼元=&gt;JCW)'!G117</f>
        <v>0</v>
      </c>
      <c r="I117" s="554" t="str">
        <f>'3.1_検定依頼書_受検機器情報（依頼元=&gt;JCW)'!H117</f>
        <v>必須</v>
      </c>
      <c r="J117" s="581" t="s">
        <v>277</v>
      </c>
      <c r="K117" s="581" t="s">
        <v>277</v>
      </c>
      <c r="L117" s="587" t="s">
        <v>277</v>
      </c>
      <c r="M117" s="587" t="s">
        <v>277</v>
      </c>
      <c r="N117" s="587" t="s">
        <v>417</v>
      </c>
      <c r="O117" s="587" t="s">
        <v>13</v>
      </c>
      <c r="P117" s="587" t="s">
        <v>411</v>
      </c>
      <c r="Q117" s="576" t="str">
        <f>'3.1_検定依頼書_受検機器情報（依頼元=&gt;JCW)'!N117</f>
        <v>選択要</v>
      </c>
      <c r="R117" s="554" t="str">
        <f>'3.1_検定依頼書_受検機器情報（依頼元=&gt;JCW)'!O117</f>
        <v>選択要</v>
      </c>
      <c r="S117" s="576" t="str">
        <f>'3.1_検定依頼書_受検機器情報（依頼元=&gt;JCW)'!P117</f>
        <v>必須</v>
      </c>
      <c r="T117" s="581"/>
      <c r="U117" s="662" t="str">
        <f>'3.1_検定依頼書_受検機器情報（依頼元=&gt;JCW)'!R117</f>
        <v>必須</v>
      </c>
      <c r="V117" s="662" t="str">
        <f>'3.1_検定依頼書_受検機器情報（依頼元=&gt;JCW)'!S117</f>
        <v>必須</v>
      </c>
      <c r="W117" s="563" t="str">
        <f>'3.1_検定依頼書_受検機器情報（依頼元=&gt;JCW)'!T117</f>
        <v>必須</v>
      </c>
      <c r="X117" s="566" t="s">
        <v>51</v>
      </c>
      <c r="Y117" s="665"/>
      <c r="Z117" s="665"/>
      <c r="AA117" s="569"/>
      <c r="AB117" s="659" t="str">
        <f>'3.1_検定依頼書_受検機器情報（依頼元=&gt;JCW)'!W117</f>
        <v>必須</v>
      </c>
      <c r="AC117" s="659" t="str">
        <f>'3.1_検定依頼書_受検機器情報（依頼元=&gt;JCW)'!X117</f>
        <v>必須</v>
      </c>
      <c r="AD117" s="572" t="s">
        <v>420</v>
      </c>
      <c r="AE117" s="572" t="s">
        <v>422</v>
      </c>
      <c r="AF117" s="572" t="s" ph="1">
        <v>481</v>
      </c>
      <c r="AG117" s="572" t="s">
        <v>424</v>
      </c>
      <c r="AH117" s="554" t="str">
        <f>'3.1_検定依頼書_受検機器情報（依頼元=&gt;JCW)'!Y117</f>
        <v>選択要</v>
      </c>
      <c r="AI117" s="557" t="s">
        <v>411</v>
      </c>
      <c r="AJ117" s="70" t="s">
        <v>92</v>
      </c>
      <c r="AK117" s="212" t="str">
        <f>'3.1_検定依頼書_受検機器情報（依頼元=&gt;JCW)'!AB117</f>
        <v>必須</v>
      </c>
      <c r="AL117" s="214" t="str">
        <f>'3.1_検定依頼書_受検機器情報（依頼元=&gt;JCW)'!AC117</f>
        <v>必須</v>
      </c>
      <c r="AM117" s="196" t="s">
        <v>2</v>
      </c>
      <c r="AN117" s="196" t="s">
        <v>2</v>
      </c>
      <c r="AO117" s="196" t="s">
        <v>2</v>
      </c>
      <c r="AP117" s="197" t="s">
        <v>447</v>
      </c>
    </row>
    <row r="118" spans="1:42" ht="28.5" customHeight="1" x14ac:dyDescent="0.2">
      <c r="A118" s="305"/>
      <c r="B118" s="575"/>
      <c r="C118" s="657"/>
      <c r="D118" s="477"/>
      <c r="E118" s="477"/>
      <c r="F118" s="585"/>
      <c r="G118" s="585"/>
      <c r="H118" s="579"/>
      <c r="I118" s="555"/>
      <c r="J118" s="582"/>
      <c r="K118" s="582"/>
      <c r="L118" s="588"/>
      <c r="M118" s="588"/>
      <c r="N118" s="588"/>
      <c r="O118" s="588"/>
      <c r="P118" s="588"/>
      <c r="Q118" s="477"/>
      <c r="R118" s="555"/>
      <c r="S118" s="477"/>
      <c r="T118" s="582"/>
      <c r="U118" s="663"/>
      <c r="V118" s="663"/>
      <c r="W118" s="564"/>
      <c r="X118" s="567"/>
      <c r="Y118" s="666"/>
      <c r="Z118" s="666"/>
      <c r="AA118" s="570"/>
      <c r="AB118" s="660"/>
      <c r="AC118" s="660"/>
      <c r="AD118" s="573"/>
      <c r="AE118" s="573"/>
      <c r="AF118" s="573" ph="1"/>
      <c r="AG118" s="573"/>
      <c r="AH118" s="555"/>
      <c r="AI118" s="558"/>
      <c r="AJ118" s="69" t="s">
        <v>93</v>
      </c>
      <c r="AK118" s="213" t="str">
        <f>'3.1_検定依頼書_受検機器情報（依頼元=&gt;JCW)'!AB118</f>
        <v>必須</v>
      </c>
      <c r="AL118" s="215" t="str">
        <f>'3.1_検定依頼書_受検機器情報（依頼元=&gt;JCW)'!AC118</f>
        <v>必須</v>
      </c>
      <c r="AM118" s="198" t="s">
        <v>2</v>
      </c>
      <c r="AN118" s="198" t="s">
        <v>2</v>
      </c>
      <c r="AO118" s="198" t="s">
        <v>2</v>
      </c>
      <c r="AP118" s="199" t="s">
        <v>448</v>
      </c>
    </row>
    <row r="119" spans="1:42" ht="28.5" customHeight="1" x14ac:dyDescent="0.2">
      <c r="A119" s="305"/>
      <c r="B119" s="575"/>
      <c r="C119" s="657"/>
      <c r="D119" s="477"/>
      <c r="E119" s="477"/>
      <c r="F119" s="585"/>
      <c r="G119" s="585"/>
      <c r="H119" s="579"/>
      <c r="I119" s="555"/>
      <c r="J119" s="582"/>
      <c r="K119" s="582"/>
      <c r="L119" s="588"/>
      <c r="M119" s="588"/>
      <c r="N119" s="588"/>
      <c r="O119" s="588"/>
      <c r="P119" s="588"/>
      <c r="Q119" s="477"/>
      <c r="R119" s="555"/>
      <c r="S119" s="477"/>
      <c r="T119" s="582"/>
      <c r="U119" s="663"/>
      <c r="V119" s="663"/>
      <c r="W119" s="564"/>
      <c r="X119" s="567"/>
      <c r="Y119" s="666"/>
      <c r="Z119" s="666"/>
      <c r="AA119" s="570"/>
      <c r="AB119" s="660"/>
      <c r="AC119" s="660"/>
      <c r="AD119" s="573"/>
      <c r="AE119" s="573"/>
      <c r="AF119" s="573" ph="1"/>
      <c r="AG119" s="573"/>
      <c r="AH119" s="555"/>
      <c r="AI119" s="558"/>
      <c r="AJ119" s="69" t="s">
        <v>22</v>
      </c>
      <c r="AK119" s="178" t="s">
        <v>405</v>
      </c>
      <c r="AL119" s="194" t="s">
        <v>406</v>
      </c>
      <c r="AM119" s="198" t="s">
        <v>428</v>
      </c>
      <c r="AN119" s="198" t="s">
        <v>428</v>
      </c>
      <c r="AO119" s="198" t="s">
        <v>428</v>
      </c>
      <c r="AP119" s="199" t="s">
        <v>428</v>
      </c>
    </row>
    <row r="120" spans="1:42" ht="28.5" customHeight="1" thickBot="1" x14ac:dyDescent="0.25">
      <c r="A120" s="305"/>
      <c r="B120" s="427"/>
      <c r="C120" s="658"/>
      <c r="D120" s="577"/>
      <c r="E120" s="577"/>
      <c r="F120" s="586"/>
      <c r="G120" s="586"/>
      <c r="H120" s="580"/>
      <c r="I120" s="556"/>
      <c r="J120" s="583"/>
      <c r="K120" s="583"/>
      <c r="L120" s="589"/>
      <c r="M120" s="589"/>
      <c r="N120" s="589"/>
      <c r="O120" s="589"/>
      <c r="P120" s="589"/>
      <c r="Q120" s="577"/>
      <c r="R120" s="556"/>
      <c r="S120" s="577"/>
      <c r="T120" s="583"/>
      <c r="U120" s="664"/>
      <c r="V120" s="664"/>
      <c r="W120" s="565"/>
      <c r="X120" s="568"/>
      <c r="Y120" s="667"/>
      <c r="Z120" s="667"/>
      <c r="AA120" s="571"/>
      <c r="AB120" s="661"/>
      <c r="AC120" s="661"/>
      <c r="AD120" s="574"/>
      <c r="AE120" s="574"/>
      <c r="AF120" s="574" ph="1"/>
      <c r="AG120" s="574"/>
      <c r="AH120" s="556"/>
      <c r="AI120" s="559"/>
      <c r="AJ120" s="71" t="s">
        <v>23</v>
      </c>
      <c r="AK120" s="179" t="s">
        <v>406</v>
      </c>
      <c r="AL120" s="195" t="s">
        <v>406</v>
      </c>
      <c r="AM120" s="200" t="s">
        <v>428</v>
      </c>
      <c r="AN120" s="200" t="s">
        <v>428</v>
      </c>
      <c r="AO120" s="200" t="s">
        <v>428</v>
      </c>
      <c r="AP120" s="201" t="s">
        <v>428</v>
      </c>
    </row>
    <row r="121" spans="1:42" ht="28" customHeight="1" x14ac:dyDescent="0.2">
      <c r="A121" s="305"/>
      <c r="B121" s="426">
        <v>30</v>
      </c>
      <c r="C121" s="656"/>
      <c r="D121" s="576" t="str">
        <f>'3.1_検定依頼書_受検機器情報（依頼元=&gt;JCW)'!C121</f>
        <v>選択要</v>
      </c>
      <c r="E121" s="576" t="str">
        <f>'3.1_検定依頼書_受検機器情報（依頼元=&gt;JCW)'!D121</f>
        <v>必須</v>
      </c>
      <c r="F121" s="584">
        <f>'3.1_検定依頼書_受検機器情報（依頼元=&gt;JCW)'!E121</f>
        <v>0</v>
      </c>
      <c r="G121" s="584">
        <f>'3.1_検定依頼書_受検機器情報（依頼元=&gt;JCW)'!F121</f>
        <v>0</v>
      </c>
      <c r="H121" s="578">
        <f>'3.1_検定依頼書_受検機器情報（依頼元=&gt;JCW)'!G121</f>
        <v>0</v>
      </c>
      <c r="I121" s="554" t="str">
        <f>'3.1_検定依頼書_受検機器情報（依頼元=&gt;JCW)'!H121</f>
        <v>必須</v>
      </c>
      <c r="J121" s="581" t="s">
        <v>277</v>
      </c>
      <c r="K121" s="581" t="s">
        <v>277</v>
      </c>
      <c r="L121" s="587" t="s">
        <v>277</v>
      </c>
      <c r="M121" s="587" t="s">
        <v>277</v>
      </c>
      <c r="N121" s="587" t="s">
        <v>417</v>
      </c>
      <c r="O121" s="587" t="s">
        <v>13</v>
      </c>
      <c r="P121" s="587" t="s">
        <v>411</v>
      </c>
      <c r="Q121" s="576" t="str">
        <f>'3.1_検定依頼書_受検機器情報（依頼元=&gt;JCW)'!N121</f>
        <v>選択要</v>
      </c>
      <c r="R121" s="554" t="str">
        <f>'3.1_検定依頼書_受検機器情報（依頼元=&gt;JCW)'!O121</f>
        <v>選択要</v>
      </c>
      <c r="S121" s="576" t="str">
        <f>'3.1_検定依頼書_受検機器情報（依頼元=&gt;JCW)'!P121</f>
        <v>必須</v>
      </c>
      <c r="T121" s="581"/>
      <c r="U121" s="662" t="str">
        <f>'3.1_検定依頼書_受検機器情報（依頼元=&gt;JCW)'!R121</f>
        <v>必須</v>
      </c>
      <c r="V121" s="662" t="str">
        <f>'3.1_検定依頼書_受検機器情報（依頼元=&gt;JCW)'!S121</f>
        <v>必須</v>
      </c>
      <c r="W121" s="563" t="str">
        <f>'3.1_検定依頼書_受検機器情報（依頼元=&gt;JCW)'!T121</f>
        <v>必須</v>
      </c>
      <c r="X121" s="566" t="s">
        <v>51</v>
      </c>
      <c r="Y121" s="665"/>
      <c r="Z121" s="665"/>
      <c r="AA121" s="569"/>
      <c r="AB121" s="659" t="str">
        <f>'3.1_検定依頼書_受検機器情報（依頼元=&gt;JCW)'!W121</f>
        <v>必須</v>
      </c>
      <c r="AC121" s="659" t="str">
        <f>'3.1_検定依頼書_受検機器情報（依頼元=&gt;JCW)'!X121</f>
        <v>必須</v>
      </c>
      <c r="AD121" s="572" t="s">
        <v>420</v>
      </c>
      <c r="AE121" s="572" t="s">
        <v>422</v>
      </c>
      <c r="AF121" s="572" t="s" ph="1">
        <v>481</v>
      </c>
      <c r="AG121" s="572" t="s">
        <v>424</v>
      </c>
      <c r="AH121" s="554" t="str">
        <f>'3.1_検定依頼書_受検機器情報（依頼元=&gt;JCW)'!Y121</f>
        <v>選択要</v>
      </c>
      <c r="AI121" s="557" t="s">
        <v>411</v>
      </c>
      <c r="AJ121" s="70" t="s">
        <v>92</v>
      </c>
      <c r="AK121" s="212" t="str">
        <f>'3.1_検定依頼書_受検機器情報（依頼元=&gt;JCW)'!AB121</f>
        <v>必須</v>
      </c>
      <c r="AL121" s="214" t="str">
        <f>'3.1_検定依頼書_受検機器情報（依頼元=&gt;JCW)'!AC121</f>
        <v>必須</v>
      </c>
      <c r="AM121" s="196" t="s">
        <v>2</v>
      </c>
      <c r="AN121" s="196" t="s">
        <v>2</v>
      </c>
      <c r="AO121" s="196" t="s">
        <v>2</v>
      </c>
      <c r="AP121" s="197" t="s">
        <v>447</v>
      </c>
    </row>
    <row r="122" spans="1:42" ht="28.5" customHeight="1" x14ac:dyDescent="0.2">
      <c r="A122" s="305"/>
      <c r="B122" s="575"/>
      <c r="C122" s="657"/>
      <c r="D122" s="477"/>
      <c r="E122" s="477"/>
      <c r="F122" s="585"/>
      <c r="G122" s="585"/>
      <c r="H122" s="579"/>
      <c r="I122" s="555"/>
      <c r="J122" s="582"/>
      <c r="K122" s="582"/>
      <c r="L122" s="588"/>
      <c r="M122" s="588"/>
      <c r="N122" s="588"/>
      <c r="O122" s="588"/>
      <c r="P122" s="588"/>
      <c r="Q122" s="477"/>
      <c r="R122" s="555"/>
      <c r="S122" s="477"/>
      <c r="T122" s="582"/>
      <c r="U122" s="663"/>
      <c r="V122" s="663"/>
      <c r="W122" s="564"/>
      <c r="X122" s="567"/>
      <c r="Y122" s="666"/>
      <c r="Z122" s="666"/>
      <c r="AA122" s="570"/>
      <c r="AB122" s="660"/>
      <c r="AC122" s="660"/>
      <c r="AD122" s="573"/>
      <c r="AE122" s="573"/>
      <c r="AF122" s="573" ph="1"/>
      <c r="AG122" s="573"/>
      <c r="AH122" s="555"/>
      <c r="AI122" s="558"/>
      <c r="AJ122" s="69" t="s">
        <v>93</v>
      </c>
      <c r="AK122" s="213" t="str">
        <f>'3.1_検定依頼書_受検機器情報（依頼元=&gt;JCW)'!AB122</f>
        <v>必須</v>
      </c>
      <c r="AL122" s="215" t="str">
        <f>'3.1_検定依頼書_受検機器情報（依頼元=&gt;JCW)'!AC122</f>
        <v>必須</v>
      </c>
      <c r="AM122" s="198" t="s">
        <v>2</v>
      </c>
      <c r="AN122" s="198" t="s">
        <v>2</v>
      </c>
      <c r="AO122" s="198" t="s">
        <v>2</v>
      </c>
      <c r="AP122" s="199" t="s">
        <v>448</v>
      </c>
    </row>
    <row r="123" spans="1:42" ht="28.5" customHeight="1" x14ac:dyDescent="0.2">
      <c r="A123" s="305"/>
      <c r="B123" s="575"/>
      <c r="C123" s="657"/>
      <c r="D123" s="477"/>
      <c r="E123" s="477"/>
      <c r="F123" s="585"/>
      <c r="G123" s="585"/>
      <c r="H123" s="579"/>
      <c r="I123" s="555"/>
      <c r="J123" s="582"/>
      <c r="K123" s="582"/>
      <c r="L123" s="588"/>
      <c r="M123" s="588"/>
      <c r="N123" s="588"/>
      <c r="O123" s="588"/>
      <c r="P123" s="588"/>
      <c r="Q123" s="477"/>
      <c r="R123" s="555"/>
      <c r="S123" s="477"/>
      <c r="T123" s="582"/>
      <c r="U123" s="663"/>
      <c r="V123" s="663"/>
      <c r="W123" s="564"/>
      <c r="X123" s="567"/>
      <c r="Y123" s="666"/>
      <c r="Z123" s="666"/>
      <c r="AA123" s="570"/>
      <c r="AB123" s="660"/>
      <c r="AC123" s="660"/>
      <c r="AD123" s="573"/>
      <c r="AE123" s="573"/>
      <c r="AF123" s="573" ph="1"/>
      <c r="AG123" s="573"/>
      <c r="AH123" s="555"/>
      <c r="AI123" s="558"/>
      <c r="AJ123" s="69" t="s">
        <v>22</v>
      </c>
      <c r="AK123" s="178" t="s">
        <v>405</v>
      </c>
      <c r="AL123" s="194" t="s">
        <v>406</v>
      </c>
      <c r="AM123" s="198" t="s">
        <v>428</v>
      </c>
      <c r="AN123" s="198" t="s">
        <v>428</v>
      </c>
      <c r="AO123" s="198" t="s">
        <v>428</v>
      </c>
      <c r="AP123" s="199" t="s">
        <v>428</v>
      </c>
    </row>
    <row r="124" spans="1:42" ht="28.5" customHeight="1" thickBot="1" x14ac:dyDescent="0.25">
      <c r="A124" s="305"/>
      <c r="B124" s="427"/>
      <c r="C124" s="658"/>
      <c r="D124" s="577"/>
      <c r="E124" s="577"/>
      <c r="F124" s="586"/>
      <c r="G124" s="586"/>
      <c r="H124" s="580"/>
      <c r="I124" s="556"/>
      <c r="J124" s="583"/>
      <c r="K124" s="583"/>
      <c r="L124" s="589"/>
      <c r="M124" s="589"/>
      <c r="N124" s="589"/>
      <c r="O124" s="589"/>
      <c r="P124" s="589"/>
      <c r="Q124" s="577"/>
      <c r="R124" s="556"/>
      <c r="S124" s="577"/>
      <c r="T124" s="583"/>
      <c r="U124" s="664"/>
      <c r="V124" s="664"/>
      <c r="W124" s="565"/>
      <c r="X124" s="568"/>
      <c r="Y124" s="667"/>
      <c r="Z124" s="667"/>
      <c r="AA124" s="571"/>
      <c r="AB124" s="661"/>
      <c r="AC124" s="661"/>
      <c r="AD124" s="574"/>
      <c r="AE124" s="574"/>
      <c r="AF124" s="574" ph="1"/>
      <c r="AG124" s="574"/>
      <c r="AH124" s="556"/>
      <c r="AI124" s="559"/>
      <c r="AJ124" s="71" t="s">
        <v>23</v>
      </c>
      <c r="AK124" s="179" t="s">
        <v>406</v>
      </c>
      <c r="AL124" s="195" t="s">
        <v>406</v>
      </c>
      <c r="AM124" s="200" t="s">
        <v>428</v>
      </c>
      <c r="AN124" s="200" t="s">
        <v>428</v>
      </c>
      <c r="AO124" s="200" t="s">
        <v>428</v>
      </c>
      <c r="AP124" s="201" t="s">
        <v>428</v>
      </c>
    </row>
    <row r="125" spans="1:42" ht="28" customHeight="1" x14ac:dyDescent="0.2">
      <c r="A125" s="305"/>
      <c r="B125" s="426">
        <v>31</v>
      </c>
      <c r="C125" s="656"/>
      <c r="D125" s="576" t="str">
        <f>'3.1_検定依頼書_受検機器情報（依頼元=&gt;JCW)'!C125</f>
        <v>選択要</v>
      </c>
      <c r="E125" s="576" t="str">
        <f>'3.1_検定依頼書_受検機器情報（依頼元=&gt;JCW)'!D125</f>
        <v>必須</v>
      </c>
      <c r="F125" s="584">
        <f>'3.1_検定依頼書_受検機器情報（依頼元=&gt;JCW)'!E125</f>
        <v>0</v>
      </c>
      <c r="G125" s="584">
        <f>'3.1_検定依頼書_受検機器情報（依頼元=&gt;JCW)'!F125</f>
        <v>0</v>
      </c>
      <c r="H125" s="578">
        <f>'3.1_検定依頼書_受検機器情報（依頼元=&gt;JCW)'!G125</f>
        <v>0</v>
      </c>
      <c r="I125" s="554" t="str">
        <f>'3.1_検定依頼書_受検機器情報（依頼元=&gt;JCW)'!H125</f>
        <v>必須</v>
      </c>
      <c r="J125" s="581" t="s">
        <v>277</v>
      </c>
      <c r="K125" s="581" t="s">
        <v>277</v>
      </c>
      <c r="L125" s="587" t="s">
        <v>277</v>
      </c>
      <c r="M125" s="587" t="s">
        <v>277</v>
      </c>
      <c r="N125" s="587" t="s">
        <v>417</v>
      </c>
      <c r="O125" s="587" t="s">
        <v>13</v>
      </c>
      <c r="P125" s="587" t="s">
        <v>411</v>
      </c>
      <c r="Q125" s="576" t="str">
        <f>'3.1_検定依頼書_受検機器情報（依頼元=&gt;JCW)'!N125</f>
        <v>選択要</v>
      </c>
      <c r="R125" s="554" t="str">
        <f>'3.1_検定依頼書_受検機器情報（依頼元=&gt;JCW)'!O125</f>
        <v>選択要</v>
      </c>
      <c r="S125" s="576" t="str">
        <f>'3.1_検定依頼書_受検機器情報（依頼元=&gt;JCW)'!P125</f>
        <v>必須</v>
      </c>
      <c r="T125" s="581"/>
      <c r="U125" s="662" t="str">
        <f>'3.1_検定依頼書_受検機器情報（依頼元=&gt;JCW)'!R125</f>
        <v>必須</v>
      </c>
      <c r="V125" s="662" t="str">
        <f>'3.1_検定依頼書_受検機器情報（依頼元=&gt;JCW)'!S125</f>
        <v>必須</v>
      </c>
      <c r="W125" s="563" t="str">
        <f>'3.1_検定依頼書_受検機器情報（依頼元=&gt;JCW)'!T125</f>
        <v>必須</v>
      </c>
      <c r="X125" s="566" t="s">
        <v>51</v>
      </c>
      <c r="Y125" s="665"/>
      <c r="Z125" s="665"/>
      <c r="AA125" s="569"/>
      <c r="AB125" s="659" t="str">
        <f>'3.1_検定依頼書_受検機器情報（依頼元=&gt;JCW)'!W125</f>
        <v>必須</v>
      </c>
      <c r="AC125" s="659" t="str">
        <f>'3.1_検定依頼書_受検機器情報（依頼元=&gt;JCW)'!X125</f>
        <v>必須</v>
      </c>
      <c r="AD125" s="572" t="s">
        <v>420</v>
      </c>
      <c r="AE125" s="572" t="s">
        <v>422</v>
      </c>
      <c r="AF125" s="572" t="s" ph="1">
        <v>481</v>
      </c>
      <c r="AG125" s="572" t="s">
        <v>424</v>
      </c>
      <c r="AH125" s="554" t="str">
        <f>'3.1_検定依頼書_受検機器情報（依頼元=&gt;JCW)'!Y125</f>
        <v>選択要</v>
      </c>
      <c r="AI125" s="557" t="s">
        <v>411</v>
      </c>
      <c r="AJ125" s="70" t="s">
        <v>92</v>
      </c>
      <c r="AK125" s="212" t="str">
        <f>'3.1_検定依頼書_受検機器情報（依頼元=&gt;JCW)'!AB125</f>
        <v>必須</v>
      </c>
      <c r="AL125" s="214" t="str">
        <f>'3.1_検定依頼書_受検機器情報（依頼元=&gt;JCW)'!AC125</f>
        <v>必須</v>
      </c>
      <c r="AM125" s="196" t="s">
        <v>2</v>
      </c>
      <c r="AN125" s="196" t="s">
        <v>2</v>
      </c>
      <c r="AO125" s="196" t="s">
        <v>2</v>
      </c>
      <c r="AP125" s="197" t="s">
        <v>447</v>
      </c>
    </row>
    <row r="126" spans="1:42" ht="28.5" customHeight="1" x14ac:dyDescent="0.2">
      <c r="A126" s="305"/>
      <c r="B126" s="575"/>
      <c r="C126" s="657"/>
      <c r="D126" s="477"/>
      <c r="E126" s="477"/>
      <c r="F126" s="585"/>
      <c r="G126" s="585"/>
      <c r="H126" s="579"/>
      <c r="I126" s="555"/>
      <c r="J126" s="582"/>
      <c r="K126" s="582"/>
      <c r="L126" s="588"/>
      <c r="M126" s="588"/>
      <c r="N126" s="588"/>
      <c r="O126" s="588"/>
      <c r="P126" s="588"/>
      <c r="Q126" s="477"/>
      <c r="R126" s="555"/>
      <c r="S126" s="477"/>
      <c r="T126" s="582"/>
      <c r="U126" s="663"/>
      <c r="V126" s="663"/>
      <c r="W126" s="564"/>
      <c r="X126" s="567"/>
      <c r="Y126" s="666"/>
      <c r="Z126" s="666"/>
      <c r="AA126" s="570"/>
      <c r="AB126" s="660"/>
      <c r="AC126" s="660"/>
      <c r="AD126" s="573"/>
      <c r="AE126" s="573"/>
      <c r="AF126" s="573" ph="1"/>
      <c r="AG126" s="573"/>
      <c r="AH126" s="555"/>
      <c r="AI126" s="558"/>
      <c r="AJ126" s="69" t="s">
        <v>93</v>
      </c>
      <c r="AK126" s="213" t="str">
        <f>'3.1_検定依頼書_受検機器情報（依頼元=&gt;JCW)'!AB126</f>
        <v>必須</v>
      </c>
      <c r="AL126" s="215" t="str">
        <f>'3.1_検定依頼書_受検機器情報（依頼元=&gt;JCW)'!AC126</f>
        <v>必須</v>
      </c>
      <c r="AM126" s="198" t="s">
        <v>2</v>
      </c>
      <c r="AN126" s="198" t="s">
        <v>2</v>
      </c>
      <c r="AO126" s="198" t="s">
        <v>2</v>
      </c>
      <c r="AP126" s="199" t="s">
        <v>448</v>
      </c>
    </row>
    <row r="127" spans="1:42" ht="28.5" customHeight="1" x14ac:dyDescent="0.2">
      <c r="A127" s="305"/>
      <c r="B127" s="575"/>
      <c r="C127" s="657"/>
      <c r="D127" s="477"/>
      <c r="E127" s="477"/>
      <c r="F127" s="585"/>
      <c r="G127" s="585"/>
      <c r="H127" s="579"/>
      <c r="I127" s="555"/>
      <c r="J127" s="582"/>
      <c r="K127" s="582"/>
      <c r="L127" s="588"/>
      <c r="M127" s="588"/>
      <c r="N127" s="588"/>
      <c r="O127" s="588"/>
      <c r="P127" s="588"/>
      <c r="Q127" s="477"/>
      <c r="R127" s="555"/>
      <c r="S127" s="477"/>
      <c r="T127" s="582"/>
      <c r="U127" s="663"/>
      <c r="V127" s="663"/>
      <c r="W127" s="564"/>
      <c r="X127" s="567"/>
      <c r="Y127" s="666"/>
      <c r="Z127" s="666"/>
      <c r="AA127" s="570"/>
      <c r="AB127" s="660"/>
      <c r="AC127" s="660"/>
      <c r="AD127" s="573"/>
      <c r="AE127" s="573"/>
      <c r="AF127" s="573" ph="1"/>
      <c r="AG127" s="573"/>
      <c r="AH127" s="555"/>
      <c r="AI127" s="558"/>
      <c r="AJ127" s="69" t="s">
        <v>22</v>
      </c>
      <c r="AK127" s="178" t="s">
        <v>405</v>
      </c>
      <c r="AL127" s="194" t="s">
        <v>406</v>
      </c>
      <c r="AM127" s="198" t="s">
        <v>428</v>
      </c>
      <c r="AN127" s="198" t="s">
        <v>428</v>
      </c>
      <c r="AO127" s="198" t="s">
        <v>428</v>
      </c>
      <c r="AP127" s="199" t="s">
        <v>428</v>
      </c>
    </row>
    <row r="128" spans="1:42" ht="28.5" customHeight="1" thickBot="1" x14ac:dyDescent="0.25">
      <c r="A128" s="305"/>
      <c r="B128" s="427"/>
      <c r="C128" s="658"/>
      <c r="D128" s="577"/>
      <c r="E128" s="577"/>
      <c r="F128" s="586"/>
      <c r="G128" s="586"/>
      <c r="H128" s="580"/>
      <c r="I128" s="556"/>
      <c r="J128" s="583"/>
      <c r="K128" s="583"/>
      <c r="L128" s="589"/>
      <c r="M128" s="589"/>
      <c r="N128" s="589"/>
      <c r="O128" s="589"/>
      <c r="P128" s="589"/>
      <c r="Q128" s="577"/>
      <c r="R128" s="556"/>
      <c r="S128" s="577"/>
      <c r="T128" s="583"/>
      <c r="U128" s="664"/>
      <c r="V128" s="664"/>
      <c r="W128" s="565"/>
      <c r="X128" s="568"/>
      <c r="Y128" s="667"/>
      <c r="Z128" s="667"/>
      <c r="AA128" s="571"/>
      <c r="AB128" s="661"/>
      <c r="AC128" s="661"/>
      <c r="AD128" s="574"/>
      <c r="AE128" s="574"/>
      <c r="AF128" s="574" ph="1"/>
      <c r="AG128" s="574"/>
      <c r="AH128" s="556"/>
      <c r="AI128" s="559"/>
      <c r="AJ128" s="71" t="s">
        <v>23</v>
      </c>
      <c r="AK128" s="179" t="s">
        <v>406</v>
      </c>
      <c r="AL128" s="195" t="s">
        <v>406</v>
      </c>
      <c r="AM128" s="200" t="s">
        <v>428</v>
      </c>
      <c r="AN128" s="200" t="s">
        <v>428</v>
      </c>
      <c r="AO128" s="200" t="s">
        <v>428</v>
      </c>
      <c r="AP128" s="201" t="s">
        <v>428</v>
      </c>
    </row>
    <row r="129" spans="1:42" ht="28" customHeight="1" x14ac:dyDescent="0.2">
      <c r="A129" s="305"/>
      <c r="B129" s="426">
        <v>32</v>
      </c>
      <c r="C129" s="656"/>
      <c r="D129" s="576" t="str">
        <f>'3.1_検定依頼書_受検機器情報（依頼元=&gt;JCW)'!C129</f>
        <v>選択要</v>
      </c>
      <c r="E129" s="576" t="str">
        <f>'3.1_検定依頼書_受検機器情報（依頼元=&gt;JCW)'!D129</f>
        <v>必須</v>
      </c>
      <c r="F129" s="584">
        <f>'3.1_検定依頼書_受検機器情報（依頼元=&gt;JCW)'!E129</f>
        <v>0</v>
      </c>
      <c r="G129" s="584">
        <f>'3.1_検定依頼書_受検機器情報（依頼元=&gt;JCW)'!F129</f>
        <v>0</v>
      </c>
      <c r="H129" s="578">
        <f>'3.1_検定依頼書_受検機器情報（依頼元=&gt;JCW)'!G129</f>
        <v>0</v>
      </c>
      <c r="I129" s="554" t="str">
        <f>'3.1_検定依頼書_受検機器情報（依頼元=&gt;JCW)'!H129</f>
        <v>必須</v>
      </c>
      <c r="J129" s="581" t="s">
        <v>277</v>
      </c>
      <c r="K129" s="581" t="s">
        <v>277</v>
      </c>
      <c r="L129" s="587" t="s">
        <v>277</v>
      </c>
      <c r="M129" s="587" t="s">
        <v>277</v>
      </c>
      <c r="N129" s="587" t="s">
        <v>417</v>
      </c>
      <c r="O129" s="587" t="s">
        <v>13</v>
      </c>
      <c r="P129" s="587" t="s">
        <v>411</v>
      </c>
      <c r="Q129" s="576" t="str">
        <f>'3.1_検定依頼書_受検機器情報（依頼元=&gt;JCW)'!N129</f>
        <v>選択要</v>
      </c>
      <c r="R129" s="554" t="str">
        <f>'3.1_検定依頼書_受検機器情報（依頼元=&gt;JCW)'!O129</f>
        <v>選択要</v>
      </c>
      <c r="S129" s="576" t="str">
        <f>'3.1_検定依頼書_受検機器情報（依頼元=&gt;JCW)'!P129</f>
        <v>必須</v>
      </c>
      <c r="T129" s="581"/>
      <c r="U129" s="662" t="str">
        <f>'3.1_検定依頼書_受検機器情報（依頼元=&gt;JCW)'!R129</f>
        <v>必須</v>
      </c>
      <c r="V129" s="662" t="str">
        <f>'3.1_検定依頼書_受検機器情報（依頼元=&gt;JCW)'!S129</f>
        <v>必須</v>
      </c>
      <c r="W129" s="563" t="str">
        <f>'3.1_検定依頼書_受検機器情報（依頼元=&gt;JCW)'!T129</f>
        <v>必須</v>
      </c>
      <c r="X129" s="566" t="s">
        <v>51</v>
      </c>
      <c r="Y129" s="665"/>
      <c r="Z129" s="665"/>
      <c r="AA129" s="569"/>
      <c r="AB129" s="659" t="str">
        <f>'3.1_検定依頼書_受検機器情報（依頼元=&gt;JCW)'!W129</f>
        <v>必須</v>
      </c>
      <c r="AC129" s="659" t="str">
        <f>'3.1_検定依頼書_受検機器情報（依頼元=&gt;JCW)'!X129</f>
        <v>必須</v>
      </c>
      <c r="AD129" s="572" t="s">
        <v>420</v>
      </c>
      <c r="AE129" s="572" t="s">
        <v>422</v>
      </c>
      <c r="AF129" s="572" t="s" ph="1">
        <v>481</v>
      </c>
      <c r="AG129" s="572" t="s">
        <v>424</v>
      </c>
      <c r="AH129" s="554" t="str">
        <f>'3.1_検定依頼書_受検機器情報（依頼元=&gt;JCW)'!Y129</f>
        <v>選択要</v>
      </c>
      <c r="AI129" s="557" t="s">
        <v>411</v>
      </c>
      <c r="AJ129" s="70" t="s">
        <v>92</v>
      </c>
      <c r="AK129" s="212" t="str">
        <f>'3.1_検定依頼書_受検機器情報（依頼元=&gt;JCW)'!AB129</f>
        <v>必須</v>
      </c>
      <c r="AL129" s="214" t="str">
        <f>'3.1_検定依頼書_受検機器情報（依頼元=&gt;JCW)'!AC129</f>
        <v>必須</v>
      </c>
      <c r="AM129" s="196" t="s">
        <v>2</v>
      </c>
      <c r="AN129" s="196" t="s">
        <v>2</v>
      </c>
      <c r="AO129" s="196" t="s">
        <v>2</v>
      </c>
      <c r="AP129" s="197" t="s">
        <v>447</v>
      </c>
    </row>
    <row r="130" spans="1:42" ht="28.5" customHeight="1" x14ac:dyDescent="0.2">
      <c r="A130" s="305"/>
      <c r="B130" s="575"/>
      <c r="C130" s="657"/>
      <c r="D130" s="477"/>
      <c r="E130" s="477"/>
      <c r="F130" s="585"/>
      <c r="G130" s="585"/>
      <c r="H130" s="579"/>
      <c r="I130" s="555"/>
      <c r="J130" s="582"/>
      <c r="K130" s="582"/>
      <c r="L130" s="588"/>
      <c r="M130" s="588"/>
      <c r="N130" s="588"/>
      <c r="O130" s="588"/>
      <c r="P130" s="588"/>
      <c r="Q130" s="477"/>
      <c r="R130" s="555"/>
      <c r="S130" s="477"/>
      <c r="T130" s="582"/>
      <c r="U130" s="663"/>
      <c r="V130" s="663"/>
      <c r="W130" s="564"/>
      <c r="X130" s="567"/>
      <c r="Y130" s="666"/>
      <c r="Z130" s="666"/>
      <c r="AA130" s="570"/>
      <c r="AB130" s="660"/>
      <c r="AC130" s="660"/>
      <c r="AD130" s="573"/>
      <c r="AE130" s="573"/>
      <c r="AF130" s="573" ph="1"/>
      <c r="AG130" s="573"/>
      <c r="AH130" s="555"/>
      <c r="AI130" s="558"/>
      <c r="AJ130" s="69" t="s">
        <v>93</v>
      </c>
      <c r="AK130" s="213" t="str">
        <f>'3.1_検定依頼書_受検機器情報（依頼元=&gt;JCW)'!AB130</f>
        <v>必須</v>
      </c>
      <c r="AL130" s="215" t="str">
        <f>'3.1_検定依頼書_受検機器情報（依頼元=&gt;JCW)'!AC130</f>
        <v>必須</v>
      </c>
      <c r="AM130" s="198" t="s">
        <v>2</v>
      </c>
      <c r="AN130" s="198" t="s">
        <v>2</v>
      </c>
      <c r="AO130" s="198" t="s">
        <v>2</v>
      </c>
      <c r="AP130" s="199" t="s">
        <v>448</v>
      </c>
    </row>
    <row r="131" spans="1:42" ht="28.5" customHeight="1" x14ac:dyDescent="0.2">
      <c r="A131" s="305"/>
      <c r="B131" s="575"/>
      <c r="C131" s="657"/>
      <c r="D131" s="477"/>
      <c r="E131" s="477"/>
      <c r="F131" s="585"/>
      <c r="G131" s="585"/>
      <c r="H131" s="579"/>
      <c r="I131" s="555"/>
      <c r="J131" s="582"/>
      <c r="K131" s="582"/>
      <c r="L131" s="588"/>
      <c r="M131" s="588"/>
      <c r="N131" s="588"/>
      <c r="O131" s="588"/>
      <c r="P131" s="588"/>
      <c r="Q131" s="477"/>
      <c r="R131" s="555"/>
      <c r="S131" s="477"/>
      <c r="T131" s="582"/>
      <c r="U131" s="663"/>
      <c r="V131" s="663"/>
      <c r="W131" s="564"/>
      <c r="X131" s="567"/>
      <c r="Y131" s="666"/>
      <c r="Z131" s="666"/>
      <c r="AA131" s="570"/>
      <c r="AB131" s="660"/>
      <c r="AC131" s="660"/>
      <c r="AD131" s="573"/>
      <c r="AE131" s="573"/>
      <c r="AF131" s="573" ph="1"/>
      <c r="AG131" s="573"/>
      <c r="AH131" s="555"/>
      <c r="AI131" s="558"/>
      <c r="AJ131" s="69" t="s">
        <v>22</v>
      </c>
      <c r="AK131" s="178" t="s">
        <v>405</v>
      </c>
      <c r="AL131" s="194" t="s">
        <v>406</v>
      </c>
      <c r="AM131" s="198" t="s">
        <v>428</v>
      </c>
      <c r="AN131" s="198" t="s">
        <v>428</v>
      </c>
      <c r="AO131" s="198" t="s">
        <v>428</v>
      </c>
      <c r="AP131" s="199" t="s">
        <v>428</v>
      </c>
    </row>
    <row r="132" spans="1:42" ht="28.5" customHeight="1" thickBot="1" x14ac:dyDescent="0.25">
      <c r="A132" s="305"/>
      <c r="B132" s="427"/>
      <c r="C132" s="658"/>
      <c r="D132" s="577"/>
      <c r="E132" s="577"/>
      <c r="F132" s="586"/>
      <c r="G132" s="586"/>
      <c r="H132" s="580"/>
      <c r="I132" s="556"/>
      <c r="J132" s="583"/>
      <c r="K132" s="583"/>
      <c r="L132" s="589"/>
      <c r="M132" s="589"/>
      <c r="N132" s="589"/>
      <c r="O132" s="589"/>
      <c r="P132" s="589"/>
      <c r="Q132" s="577"/>
      <c r="R132" s="556"/>
      <c r="S132" s="577"/>
      <c r="T132" s="583"/>
      <c r="U132" s="664"/>
      <c r="V132" s="664"/>
      <c r="W132" s="565"/>
      <c r="X132" s="568"/>
      <c r="Y132" s="667"/>
      <c r="Z132" s="667"/>
      <c r="AA132" s="571"/>
      <c r="AB132" s="661"/>
      <c r="AC132" s="661"/>
      <c r="AD132" s="574"/>
      <c r="AE132" s="574"/>
      <c r="AF132" s="574" ph="1"/>
      <c r="AG132" s="574"/>
      <c r="AH132" s="556"/>
      <c r="AI132" s="559"/>
      <c r="AJ132" s="71" t="s">
        <v>23</v>
      </c>
      <c r="AK132" s="179" t="s">
        <v>406</v>
      </c>
      <c r="AL132" s="195" t="s">
        <v>406</v>
      </c>
      <c r="AM132" s="200" t="s">
        <v>428</v>
      </c>
      <c r="AN132" s="200" t="s">
        <v>428</v>
      </c>
      <c r="AO132" s="200" t="s">
        <v>428</v>
      </c>
      <c r="AP132" s="201" t="s">
        <v>428</v>
      </c>
    </row>
    <row r="133" spans="1:42" ht="28" customHeight="1" x14ac:dyDescent="0.2">
      <c r="A133" s="305"/>
      <c r="B133" s="426">
        <v>33</v>
      </c>
      <c r="C133" s="656"/>
      <c r="D133" s="576" t="str">
        <f>'3.1_検定依頼書_受検機器情報（依頼元=&gt;JCW)'!C133</f>
        <v>選択要</v>
      </c>
      <c r="E133" s="576" t="str">
        <f>'3.1_検定依頼書_受検機器情報（依頼元=&gt;JCW)'!D133</f>
        <v>必須</v>
      </c>
      <c r="F133" s="584">
        <f>'3.1_検定依頼書_受検機器情報（依頼元=&gt;JCW)'!E133</f>
        <v>0</v>
      </c>
      <c r="G133" s="584">
        <f>'3.1_検定依頼書_受検機器情報（依頼元=&gt;JCW)'!F133</f>
        <v>0</v>
      </c>
      <c r="H133" s="578">
        <f>'3.1_検定依頼書_受検機器情報（依頼元=&gt;JCW)'!G133</f>
        <v>0</v>
      </c>
      <c r="I133" s="554" t="str">
        <f>'3.1_検定依頼書_受検機器情報（依頼元=&gt;JCW)'!H133</f>
        <v>必須</v>
      </c>
      <c r="J133" s="581" t="s">
        <v>277</v>
      </c>
      <c r="K133" s="581" t="s">
        <v>277</v>
      </c>
      <c r="L133" s="587" t="s">
        <v>277</v>
      </c>
      <c r="M133" s="587" t="s">
        <v>277</v>
      </c>
      <c r="N133" s="587" t="s">
        <v>417</v>
      </c>
      <c r="O133" s="587" t="s">
        <v>13</v>
      </c>
      <c r="P133" s="587" t="s">
        <v>411</v>
      </c>
      <c r="Q133" s="576" t="str">
        <f>'3.1_検定依頼書_受検機器情報（依頼元=&gt;JCW)'!N133</f>
        <v>選択要</v>
      </c>
      <c r="R133" s="554" t="str">
        <f>'3.1_検定依頼書_受検機器情報（依頼元=&gt;JCW)'!O133</f>
        <v>選択要</v>
      </c>
      <c r="S133" s="576" t="str">
        <f>'3.1_検定依頼書_受検機器情報（依頼元=&gt;JCW)'!P133</f>
        <v>必須</v>
      </c>
      <c r="T133" s="581"/>
      <c r="U133" s="662" t="str">
        <f>'3.1_検定依頼書_受検機器情報（依頼元=&gt;JCW)'!R133</f>
        <v>必須</v>
      </c>
      <c r="V133" s="662" t="str">
        <f>'3.1_検定依頼書_受検機器情報（依頼元=&gt;JCW)'!S133</f>
        <v>必須</v>
      </c>
      <c r="W133" s="563" t="str">
        <f>'3.1_検定依頼書_受検機器情報（依頼元=&gt;JCW)'!T133</f>
        <v>必須</v>
      </c>
      <c r="X133" s="566" t="s">
        <v>51</v>
      </c>
      <c r="Y133" s="665"/>
      <c r="Z133" s="665"/>
      <c r="AA133" s="569"/>
      <c r="AB133" s="659" t="str">
        <f>'3.1_検定依頼書_受検機器情報（依頼元=&gt;JCW)'!W133</f>
        <v>必須</v>
      </c>
      <c r="AC133" s="659" t="str">
        <f>'3.1_検定依頼書_受検機器情報（依頼元=&gt;JCW)'!X133</f>
        <v>必須</v>
      </c>
      <c r="AD133" s="572" t="s">
        <v>420</v>
      </c>
      <c r="AE133" s="572" t="s">
        <v>422</v>
      </c>
      <c r="AF133" s="572" t="s" ph="1">
        <v>481</v>
      </c>
      <c r="AG133" s="572" t="s">
        <v>424</v>
      </c>
      <c r="AH133" s="554" t="str">
        <f>'3.1_検定依頼書_受検機器情報（依頼元=&gt;JCW)'!Y133</f>
        <v>選択要</v>
      </c>
      <c r="AI133" s="557" t="s">
        <v>411</v>
      </c>
      <c r="AJ133" s="70" t="s">
        <v>92</v>
      </c>
      <c r="AK133" s="212" t="str">
        <f>'3.1_検定依頼書_受検機器情報（依頼元=&gt;JCW)'!AB133</f>
        <v>必須</v>
      </c>
      <c r="AL133" s="214" t="str">
        <f>'3.1_検定依頼書_受検機器情報（依頼元=&gt;JCW)'!AC133</f>
        <v>必須</v>
      </c>
      <c r="AM133" s="196" t="s">
        <v>2</v>
      </c>
      <c r="AN133" s="196" t="s">
        <v>2</v>
      </c>
      <c r="AO133" s="196" t="s">
        <v>2</v>
      </c>
      <c r="AP133" s="197" t="s">
        <v>447</v>
      </c>
    </row>
    <row r="134" spans="1:42" ht="28.5" customHeight="1" x14ac:dyDescent="0.2">
      <c r="A134" s="305"/>
      <c r="B134" s="575"/>
      <c r="C134" s="657"/>
      <c r="D134" s="477"/>
      <c r="E134" s="477"/>
      <c r="F134" s="585"/>
      <c r="G134" s="585"/>
      <c r="H134" s="579"/>
      <c r="I134" s="555"/>
      <c r="J134" s="582"/>
      <c r="K134" s="582"/>
      <c r="L134" s="588"/>
      <c r="M134" s="588"/>
      <c r="N134" s="588"/>
      <c r="O134" s="588"/>
      <c r="P134" s="588"/>
      <c r="Q134" s="477"/>
      <c r="R134" s="555"/>
      <c r="S134" s="477"/>
      <c r="T134" s="582"/>
      <c r="U134" s="663"/>
      <c r="V134" s="663"/>
      <c r="W134" s="564"/>
      <c r="X134" s="567"/>
      <c r="Y134" s="666"/>
      <c r="Z134" s="666"/>
      <c r="AA134" s="570"/>
      <c r="AB134" s="660"/>
      <c r="AC134" s="660"/>
      <c r="AD134" s="573"/>
      <c r="AE134" s="573"/>
      <c r="AF134" s="573" ph="1"/>
      <c r="AG134" s="573"/>
      <c r="AH134" s="555"/>
      <c r="AI134" s="558"/>
      <c r="AJ134" s="69" t="s">
        <v>93</v>
      </c>
      <c r="AK134" s="213" t="str">
        <f>'3.1_検定依頼書_受検機器情報（依頼元=&gt;JCW)'!AB134</f>
        <v>必須</v>
      </c>
      <c r="AL134" s="215" t="str">
        <f>'3.1_検定依頼書_受検機器情報（依頼元=&gt;JCW)'!AC134</f>
        <v>必須</v>
      </c>
      <c r="AM134" s="198" t="s">
        <v>2</v>
      </c>
      <c r="AN134" s="198" t="s">
        <v>2</v>
      </c>
      <c r="AO134" s="198" t="s">
        <v>2</v>
      </c>
      <c r="AP134" s="199" t="s">
        <v>448</v>
      </c>
    </row>
    <row r="135" spans="1:42" ht="28.5" customHeight="1" x14ac:dyDescent="0.2">
      <c r="A135" s="305"/>
      <c r="B135" s="575"/>
      <c r="C135" s="657"/>
      <c r="D135" s="477"/>
      <c r="E135" s="477"/>
      <c r="F135" s="585"/>
      <c r="G135" s="585"/>
      <c r="H135" s="579"/>
      <c r="I135" s="555"/>
      <c r="J135" s="582"/>
      <c r="K135" s="582"/>
      <c r="L135" s="588"/>
      <c r="M135" s="588"/>
      <c r="N135" s="588"/>
      <c r="O135" s="588"/>
      <c r="P135" s="588"/>
      <c r="Q135" s="477"/>
      <c r="R135" s="555"/>
      <c r="S135" s="477"/>
      <c r="T135" s="582"/>
      <c r="U135" s="663"/>
      <c r="V135" s="663"/>
      <c r="W135" s="564"/>
      <c r="X135" s="567"/>
      <c r="Y135" s="666"/>
      <c r="Z135" s="666"/>
      <c r="AA135" s="570"/>
      <c r="AB135" s="660"/>
      <c r="AC135" s="660"/>
      <c r="AD135" s="573"/>
      <c r="AE135" s="573"/>
      <c r="AF135" s="573" ph="1"/>
      <c r="AG135" s="573"/>
      <c r="AH135" s="555"/>
      <c r="AI135" s="558"/>
      <c r="AJ135" s="69" t="s">
        <v>22</v>
      </c>
      <c r="AK135" s="178" t="s">
        <v>405</v>
      </c>
      <c r="AL135" s="194" t="s">
        <v>406</v>
      </c>
      <c r="AM135" s="198" t="s">
        <v>428</v>
      </c>
      <c r="AN135" s="198" t="s">
        <v>428</v>
      </c>
      <c r="AO135" s="198" t="s">
        <v>428</v>
      </c>
      <c r="AP135" s="199" t="s">
        <v>428</v>
      </c>
    </row>
    <row r="136" spans="1:42" ht="28.5" customHeight="1" thickBot="1" x14ac:dyDescent="0.25">
      <c r="A136" s="305"/>
      <c r="B136" s="427"/>
      <c r="C136" s="658"/>
      <c r="D136" s="577"/>
      <c r="E136" s="577"/>
      <c r="F136" s="586"/>
      <c r="G136" s="586"/>
      <c r="H136" s="580"/>
      <c r="I136" s="556"/>
      <c r="J136" s="583"/>
      <c r="K136" s="583"/>
      <c r="L136" s="589"/>
      <c r="M136" s="589"/>
      <c r="N136" s="589"/>
      <c r="O136" s="589"/>
      <c r="P136" s="589"/>
      <c r="Q136" s="577"/>
      <c r="R136" s="556"/>
      <c r="S136" s="577"/>
      <c r="T136" s="583"/>
      <c r="U136" s="664"/>
      <c r="V136" s="664"/>
      <c r="W136" s="565"/>
      <c r="X136" s="568"/>
      <c r="Y136" s="667"/>
      <c r="Z136" s="667"/>
      <c r="AA136" s="571"/>
      <c r="AB136" s="661"/>
      <c r="AC136" s="661"/>
      <c r="AD136" s="574"/>
      <c r="AE136" s="574"/>
      <c r="AF136" s="574" ph="1"/>
      <c r="AG136" s="574"/>
      <c r="AH136" s="556"/>
      <c r="AI136" s="559"/>
      <c r="AJ136" s="71" t="s">
        <v>23</v>
      </c>
      <c r="AK136" s="179" t="s">
        <v>406</v>
      </c>
      <c r="AL136" s="195" t="s">
        <v>406</v>
      </c>
      <c r="AM136" s="200" t="s">
        <v>428</v>
      </c>
      <c r="AN136" s="200" t="s">
        <v>428</v>
      </c>
      <c r="AO136" s="200" t="s">
        <v>428</v>
      </c>
      <c r="AP136" s="201" t="s">
        <v>428</v>
      </c>
    </row>
    <row r="137" spans="1:42" ht="28" customHeight="1" x14ac:dyDescent="0.2">
      <c r="A137" s="305"/>
      <c r="B137" s="426">
        <v>34</v>
      </c>
      <c r="C137" s="656"/>
      <c r="D137" s="576" t="str">
        <f>'3.1_検定依頼書_受検機器情報（依頼元=&gt;JCW)'!C137</f>
        <v>選択要</v>
      </c>
      <c r="E137" s="576" t="str">
        <f>'3.1_検定依頼書_受検機器情報（依頼元=&gt;JCW)'!D137</f>
        <v>必須</v>
      </c>
      <c r="F137" s="584">
        <f>'3.1_検定依頼書_受検機器情報（依頼元=&gt;JCW)'!E137</f>
        <v>0</v>
      </c>
      <c r="G137" s="584">
        <f>'3.1_検定依頼書_受検機器情報（依頼元=&gt;JCW)'!F137</f>
        <v>0</v>
      </c>
      <c r="H137" s="578">
        <f>'3.1_検定依頼書_受検機器情報（依頼元=&gt;JCW)'!G137</f>
        <v>0</v>
      </c>
      <c r="I137" s="554" t="str">
        <f>'3.1_検定依頼書_受検機器情報（依頼元=&gt;JCW)'!H137</f>
        <v>必須</v>
      </c>
      <c r="J137" s="581" t="s">
        <v>277</v>
      </c>
      <c r="K137" s="581" t="s">
        <v>277</v>
      </c>
      <c r="L137" s="587" t="s">
        <v>277</v>
      </c>
      <c r="M137" s="587" t="s">
        <v>277</v>
      </c>
      <c r="N137" s="587" t="s">
        <v>417</v>
      </c>
      <c r="O137" s="587" t="s">
        <v>13</v>
      </c>
      <c r="P137" s="587" t="s">
        <v>411</v>
      </c>
      <c r="Q137" s="576" t="str">
        <f>'3.1_検定依頼書_受検機器情報（依頼元=&gt;JCW)'!N137</f>
        <v>選択要</v>
      </c>
      <c r="R137" s="554" t="str">
        <f>'3.1_検定依頼書_受検機器情報（依頼元=&gt;JCW)'!O137</f>
        <v>選択要</v>
      </c>
      <c r="S137" s="576" t="str">
        <f>'3.1_検定依頼書_受検機器情報（依頼元=&gt;JCW)'!P137</f>
        <v>必須</v>
      </c>
      <c r="T137" s="581"/>
      <c r="U137" s="662" t="str">
        <f>'3.1_検定依頼書_受検機器情報（依頼元=&gt;JCW)'!R137</f>
        <v>必須</v>
      </c>
      <c r="V137" s="662" t="str">
        <f>'3.1_検定依頼書_受検機器情報（依頼元=&gt;JCW)'!S137</f>
        <v>必須</v>
      </c>
      <c r="W137" s="563" t="str">
        <f>'3.1_検定依頼書_受検機器情報（依頼元=&gt;JCW)'!T137</f>
        <v>必須</v>
      </c>
      <c r="X137" s="566" t="s">
        <v>51</v>
      </c>
      <c r="Y137" s="665"/>
      <c r="Z137" s="665"/>
      <c r="AA137" s="569"/>
      <c r="AB137" s="659" t="str">
        <f>'3.1_検定依頼書_受検機器情報（依頼元=&gt;JCW)'!W137</f>
        <v>必須</v>
      </c>
      <c r="AC137" s="659" t="str">
        <f>'3.1_検定依頼書_受検機器情報（依頼元=&gt;JCW)'!X137</f>
        <v>必須</v>
      </c>
      <c r="AD137" s="572" t="s">
        <v>420</v>
      </c>
      <c r="AE137" s="572" t="s">
        <v>422</v>
      </c>
      <c r="AF137" s="572" t="s" ph="1">
        <v>481</v>
      </c>
      <c r="AG137" s="572" t="s">
        <v>424</v>
      </c>
      <c r="AH137" s="554" t="str">
        <f>'3.1_検定依頼書_受検機器情報（依頼元=&gt;JCW)'!Y137</f>
        <v>選択要</v>
      </c>
      <c r="AI137" s="557" t="s">
        <v>411</v>
      </c>
      <c r="AJ137" s="70" t="s">
        <v>92</v>
      </c>
      <c r="AK137" s="212" t="str">
        <f>'3.1_検定依頼書_受検機器情報（依頼元=&gt;JCW)'!AB137</f>
        <v>必須</v>
      </c>
      <c r="AL137" s="214" t="str">
        <f>'3.1_検定依頼書_受検機器情報（依頼元=&gt;JCW)'!AC137</f>
        <v>必須</v>
      </c>
      <c r="AM137" s="196" t="s">
        <v>2</v>
      </c>
      <c r="AN137" s="196" t="s">
        <v>2</v>
      </c>
      <c r="AO137" s="196" t="s">
        <v>2</v>
      </c>
      <c r="AP137" s="197" t="s">
        <v>447</v>
      </c>
    </row>
    <row r="138" spans="1:42" ht="28.5" customHeight="1" x14ac:dyDescent="0.2">
      <c r="A138" s="305"/>
      <c r="B138" s="575"/>
      <c r="C138" s="657"/>
      <c r="D138" s="477"/>
      <c r="E138" s="477"/>
      <c r="F138" s="585"/>
      <c r="G138" s="585"/>
      <c r="H138" s="579"/>
      <c r="I138" s="555"/>
      <c r="J138" s="582"/>
      <c r="K138" s="582"/>
      <c r="L138" s="588"/>
      <c r="M138" s="588"/>
      <c r="N138" s="588"/>
      <c r="O138" s="588"/>
      <c r="P138" s="588"/>
      <c r="Q138" s="477"/>
      <c r="R138" s="555"/>
      <c r="S138" s="477"/>
      <c r="T138" s="582"/>
      <c r="U138" s="663"/>
      <c r="V138" s="663"/>
      <c r="W138" s="564"/>
      <c r="X138" s="567"/>
      <c r="Y138" s="666"/>
      <c r="Z138" s="666"/>
      <c r="AA138" s="570"/>
      <c r="AB138" s="660"/>
      <c r="AC138" s="660"/>
      <c r="AD138" s="573"/>
      <c r="AE138" s="573"/>
      <c r="AF138" s="573" ph="1"/>
      <c r="AG138" s="573"/>
      <c r="AH138" s="555"/>
      <c r="AI138" s="558"/>
      <c r="AJ138" s="69" t="s">
        <v>93</v>
      </c>
      <c r="AK138" s="213" t="str">
        <f>'3.1_検定依頼書_受検機器情報（依頼元=&gt;JCW)'!AB138</f>
        <v>必須</v>
      </c>
      <c r="AL138" s="215" t="str">
        <f>'3.1_検定依頼書_受検機器情報（依頼元=&gt;JCW)'!AC138</f>
        <v>必須</v>
      </c>
      <c r="AM138" s="198" t="s">
        <v>2</v>
      </c>
      <c r="AN138" s="198" t="s">
        <v>2</v>
      </c>
      <c r="AO138" s="198" t="s">
        <v>2</v>
      </c>
      <c r="AP138" s="199" t="s">
        <v>448</v>
      </c>
    </row>
    <row r="139" spans="1:42" ht="28.5" customHeight="1" x14ac:dyDescent="0.2">
      <c r="A139" s="305"/>
      <c r="B139" s="575"/>
      <c r="C139" s="657"/>
      <c r="D139" s="477"/>
      <c r="E139" s="477"/>
      <c r="F139" s="585"/>
      <c r="G139" s="585"/>
      <c r="H139" s="579"/>
      <c r="I139" s="555"/>
      <c r="J139" s="582"/>
      <c r="K139" s="582"/>
      <c r="L139" s="588"/>
      <c r="M139" s="588"/>
      <c r="N139" s="588"/>
      <c r="O139" s="588"/>
      <c r="P139" s="588"/>
      <c r="Q139" s="477"/>
      <c r="R139" s="555"/>
      <c r="S139" s="477"/>
      <c r="T139" s="582"/>
      <c r="U139" s="663"/>
      <c r="V139" s="663"/>
      <c r="W139" s="564"/>
      <c r="X139" s="567"/>
      <c r="Y139" s="666"/>
      <c r="Z139" s="666"/>
      <c r="AA139" s="570"/>
      <c r="AB139" s="660"/>
      <c r="AC139" s="660"/>
      <c r="AD139" s="573"/>
      <c r="AE139" s="573"/>
      <c r="AF139" s="573" ph="1"/>
      <c r="AG139" s="573"/>
      <c r="AH139" s="555"/>
      <c r="AI139" s="558"/>
      <c r="AJ139" s="69" t="s">
        <v>22</v>
      </c>
      <c r="AK139" s="178" t="s">
        <v>405</v>
      </c>
      <c r="AL139" s="194" t="s">
        <v>406</v>
      </c>
      <c r="AM139" s="198" t="s">
        <v>428</v>
      </c>
      <c r="AN139" s="198" t="s">
        <v>428</v>
      </c>
      <c r="AO139" s="198" t="s">
        <v>428</v>
      </c>
      <c r="AP139" s="199" t="s">
        <v>428</v>
      </c>
    </row>
    <row r="140" spans="1:42" ht="28.5" customHeight="1" thickBot="1" x14ac:dyDescent="0.25">
      <c r="A140" s="305"/>
      <c r="B140" s="427"/>
      <c r="C140" s="658"/>
      <c r="D140" s="577"/>
      <c r="E140" s="577"/>
      <c r="F140" s="586"/>
      <c r="G140" s="586"/>
      <c r="H140" s="580"/>
      <c r="I140" s="556"/>
      <c r="J140" s="583"/>
      <c r="K140" s="583"/>
      <c r="L140" s="589"/>
      <c r="M140" s="589"/>
      <c r="N140" s="589"/>
      <c r="O140" s="589"/>
      <c r="P140" s="589"/>
      <c r="Q140" s="577"/>
      <c r="R140" s="556"/>
      <c r="S140" s="577"/>
      <c r="T140" s="583"/>
      <c r="U140" s="664"/>
      <c r="V140" s="664"/>
      <c r="W140" s="565"/>
      <c r="X140" s="568"/>
      <c r="Y140" s="667"/>
      <c r="Z140" s="667"/>
      <c r="AA140" s="571"/>
      <c r="AB140" s="661"/>
      <c r="AC140" s="661"/>
      <c r="AD140" s="574"/>
      <c r="AE140" s="574"/>
      <c r="AF140" s="574" ph="1"/>
      <c r="AG140" s="574"/>
      <c r="AH140" s="556"/>
      <c r="AI140" s="559"/>
      <c r="AJ140" s="71" t="s">
        <v>23</v>
      </c>
      <c r="AK140" s="179" t="s">
        <v>406</v>
      </c>
      <c r="AL140" s="195" t="s">
        <v>406</v>
      </c>
      <c r="AM140" s="200" t="s">
        <v>428</v>
      </c>
      <c r="AN140" s="200" t="s">
        <v>428</v>
      </c>
      <c r="AO140" s="200" t="s">
        <v>428</v>
      </c>
      <c r="AP140" s="201" t="s">
        <v>428</v>
      </c>
    </row>
    <row r="141" spans="1:42" ht="28" customHeight="1" x14ac:dyDescent="0.2">
      <c r="A141" s="305"/>
      <c r="B141" s="426">
        <v>35</v>
      </c>
      <c r="C141" s="656"/>
      <c r="D141" s="576" t="str">
        <f>'3.1_検定依頼書_受検機器情報（依頼元=&gt;JCW)'!C141</f>
        <v>選択要</v>
      </c>
      <c r="E141" s="576" t="str">
        <f>'3.1_検定依頼書_受検機器情報（依頼元=&gt;JCW)'!D141</f>
        <v>必須</v>
      </c>
      <c r="F141" s="584">
        <f>'3.1_検定依頼書_受検機器情報（依頼元=&gt;JCW)'!E141</f>
        <v>0</v>
      </c>
      <c r="G141" s="584">
        <f>'3.1_検定依頼書_受検機器情報（依頼元=&gt;JCW)'!F141</f>
        <v>0</v>
      </c>
      <c r="H141" s="578">
        <f>'3.1_検定依頼書_受検機器情報（依頼元=&gt;JCW)'!G141</f>
        <v>0</v>
      </c>
      <c r="I141" s="554" t="str">
        <f>'3.1_検定依頼書_受検機器情報（依頼元=&gt;JCW)'!H141</f>
        <v>必須</v>
      </c>
      <c r="J141" s="581" t="s">
        <v>277</v>
      </c>
      <c r="K141" s="581" t="s">
        <v>277</v>
      </c>
      <c r="L141" s="587" t="s">
        <v>277</v>
      </c>
      <c r="M141" s="587" t="s">
        <v>277</v>
      </c>
      <c r="N141" s="587" t="s">
        <v>417</v>
      </c>
      <c r="O141" s="587" t="s">
        <v>13</v>
      </c>
      <c r="P141" s="587" t="s">
        <v>411</v>
      </c>
      <c r="Q141" s="576" t="str">
        <f>'3.1_検定依頼書_受検機器情報（依頼元=&gt;JCW)'!N141</f>
        <v>選択要</v>
      </c>
      <c r="R141" s="554" t="str">
        <f>'3.1_検定依頼書_受検機器情報（依頼元=&gt;JCW)'!O141</f>
        <v>選択要</v>
      </c>
      <c r="S141" s="576" t="str">
        <f>'3.1_検定依頼書_受検機器情報（依頼元=&gt;JCW)'!P141</f>
        <v>必須</v>
      </c>
      <c r="T141" s="581"/>
      <c r="U141" s="662" t="str">
        <f>'3.1_検定依頼書_受検機器情報（依頼元=&gt;JCW)'!R141</f>
        <v>必須</v>
      </c>
      <c r="V141" s="662" t="str">
        <f>'3.1_検定依頼書_受検機器情報（依頼元=&gt;JCW)'!S141</f>
        <v>必須</v>
      </c>
      <c r="W141" s="563" t="str">
        <f>'3.1_検定依頼書_受検機器情報（依頼元=&gt;JCW)'!T141</f>
        <v>必須</v>
      </c>
      <c r="X141" s="566" t="s">
        <v>51</v>
      </c>
      <c r="Y141" s="665"/>
      <c r="Z141" s="665"/>
      <c r="AA141" s="569"/>
      <c r="AB141" s="659" t="str">
        <f>'3.1_検定依頼書_受検機器情報（依頼元=&gt;JCW)'!W141</f>
        <v>必須</v>
      </c>
      <c r="AC141" s="659" t="str">
        <f>'3.1_検定依頼書_受検機器情報（依頼元=&gt;JCW)'!X141</f>
        <v>必須</v>
      </c>
      <c r="AD141" s="572" t="s">
        <v>420</v>
      </c>
      <c r="AE141" s="572" t="s">
        <v>422</v>
      </c>
      <c r="AF141" s="572" t="s" ph="1">
        <v>481</v>
      </c>
      <c r="AG141" s="572" t="s">
        <v>424</v>
      </c>
      <c r="AH141" s="554" t="str">
        <f>'3.1_検定依頼書_受検機器情報（依頼元=&gt;JCW)'!Y141</f>
        <v>選択要</v>
      </c>
      <c r="AI141" s="557" t="s">
        <v>411</v>
      </c>
      <c r="AJ141" s="70" t="s">
        <v>92</v>
      </c>
      <c r="AK141" s="212" t="str">
        <f>'3.1_検定依頼書_受検機器情報（依頼元=&gt;JCW)'!AB141</f>
        <v>必須</v>
      </c>
      <c r="AL141" s="214" t="str">
        <f>'3.1_検定依頼書_受検機器情報（依頼元=&gt;JCW)'!AC141</f>
        <v>必須</v>
      </c>
      <c r="AM141" s="196" t="s">
        <v>2</v>
      </c>
      <c r="AN141" s="196" t="s">
        <v>2</v>
      </c>
      <c r="AO141" s="196" t="s">
        <v>2</v>
      </c>
      <c r="AP141" s="197" t="s">
        <v>447</v>
      </c>
    </row>
    <row r="142" spans="1:42" ht="28.5" customHeight="1" x14ac:dyDescent="0.2">
      <c r="A142" s="305"/>
      <c r="B142" s="575"/>
      <c r="C142" s="657"/>
      <c r="D142" s="477"/>
      <c r="E142" s="477"/>
      <c r="F142" s="585"/>
      <c r="G142" s="585"/>
      <c r="H142" s="579"/>
      <c r="I142" s="555"/>
      <c r="J142" s="582"/>
      <c r="K142" s="582"/>
      <c r="L142" s="588"/>
      <c r="M142" s="588"/>
      <c r="N142" s="588"/>
      <c r="O142" s="588"/>
      <c r="P142" s="588"/>
      <c r="Q142" s="477"/>
      <c r="R142" s="555"/>
      <c r="S142" s="477"/>
      <c r="T142" s="582"/>
      <c r="U142" s="663"/>
      <c r="V142" s="663"/>
      <c r="W142" s="564"/>
      <c r="X142" s="567"/>
      <c r="Y142" s="666"/>
      <c r="Z142" s="666"/>
      <c r="AA142" s="570"/>
      <c r="AB142" s="660"/>
      <c r="AC142" s="660"/>
      <c r="AD142" s="573"/>
      <c r="AE142" s="573"/>
      <c r="AF142" s="573" ph="1"/>
      <c r="AG142" s="573"/>
      <c r="AH142" s="555"/>
      <c r="AI142" s="558"/>
      <c r="AJ142" s="69" t="s">
        <v>93</v>
      </c>
      <c r="AK142" s="213" t="str">
        <f>'3.1_検定依頼書_受検機器情報（依頼元=&gt;JCW)'!AB142</f>
        <v>必須</v>
      </c>
      <c r="AL142" s="215" t="str">
        <f>'3.1_検定依頼書_受検機器情報（依頼元=&gt;JCW)'!AC142</f>
        <v>必須</v>
      </c>
      <c r="AM142" s="198" t="s">
        <v>2</v>
      </c>
      <c r="AN142" s="198" t="s">
        <v>2</v>
      </c>
      <c r="AO142" s="198" t="s">
        <v>2</v>
      </c>
      <c r="AP142" s="199" t="s">
        <v>448</v>
      </c>
    </row>
    <row r="143" spans="1:42" ht="28.5" customHeight="1" x14ac:dyDescent="0.2">
      <c r="A143" s="305"/>
      <c r="B143" s="575"/>
      <c r="C143" s="657"/>
      <c r="D143" s="477"/>
      <c r="E143" s="477"/>
      <c r="F143" s="585"/>
      <c r="G143" s="585"/>
      <c r="H143" s="579"/>
      <c r="I143" s="555"/>
      <c r="J143" s="582"/>
      <c r="K143" s="582"/>
      <c r="L143" s="588"/>
      <c r="M143" s="588"/>
      <c r="N143" s="588"/>
      <c r="O143" s="588"/>
      <c r="P143" s="588"/>
      <c r="Q143" s="477"/>
      <c r="R143" s="555"/>
      <c r="S143" s="477"/>
      <c r="T143" s="582"/>
      <c r="U143" s="663"/>
      <c r="V143" s="663"/>
      <c r="W143" s="564"/>
      <c r="X143" s="567"/>
      <c r="Y143" s="666"/>
      <c r="Z143" s="666"/>
      <c r="AA143" s="570"/>
      <c r="AB143" s="660"/>
      <c r="AC143" s="660"/>
      <c r="AD143" s="573"/>
      <c r="AE143" s="573"/>
      <c r="AF143" s="573" ph="1"/>
      <c r="AG143" s="573"/>
      <c r="AH143" s="555"/>
      <c r="AI143" s="558"/>
      <c r="AJ143" s="69" t="s">
        <v>22</v>
      </c>
      <c r="AK143" s="178" t="s">
        <v>405</v>
      </c>
      <c r="AL143" s="194" t="s">
        <v>406</v>
      </c>
      <c r="AM143" s="198" t="s">
        <v>428</v>
      </c>
      <c r="AN143" s="198" t="s">
        <v>428</v>
      </c>
      <c r="AO143" s="198" t="s">
        <v>428</v>
      </c>
      <c r="AP143" s="199" t="s">
        <v>428</v>
      </c>
    </row>
    <row r="144" spans="1:42" ht="28.5" customHeight="1" thickBot="1" x14ac:dyDescent="0.25">
      <c r="A144" s="305"/>
      <c r="B144" s="427"/>
      <c r="C144" s="658"/>
      <c r="D144" s="577"/>
      <c r="E144" s="577"/>
      <c r="F144" s="586"/>
      <c r="G144" s="586"/>
      <c r="H144" s="580"/>
      <c r="I144" s="556"/>
      <c r="J144" s="583"/>
      <c r="K144" s="583"/>
      <c r="L144" s="589"/>
      <c r="M144" s="589"/>
      <c r="N144" s="589"/>
      <c r="O144" s="589"/>
      <c r="P144" s="589"/>
      <c r="Q144" s="577"/>
      <c r="R144" s="556"/>
      <c r="S144" s="577"/>
      <c r="T144" s="583"/>
      <c r="U144" s="664"/>
      <c r="V144" s="664"/>
      <c r="W144" s="565"/>
      <c r="X144" s="568"/>
      <c r="Y144" s="667"/>
      <c r="Z144" s="667"/>
      <c r="AA144" s="571"/>
      <c r="AB144" s="661"/>
      <c r="AC144" s="661"/>
      <c r="AD144" s="574"/>
      <c r="AE144" s="574"/>
      <c r="AF144" s="574" ph="1"/>
      <c r="AG144" s="574"/>
      <c r="AH144" s="556"/>
      <c r="AI144" s="559"/>
      <c r="AJ144" s="71" t="s">
        <v>23</v>
      </c>
      <c r="AK144" s="179" t="s">
        <v>406</v>
      </c>
      <c r="AL144" s="195" t="s">
        <v>406</v>
      </c>
      <c r="AM144" s="200" t="s">
        <v>428</v>
      </c>
      <c r="AN144" s="200" t="s">
        <v>428</v>
      </c>
      <c r="AO144" s="200" t="s">
        <v>428</v>
      </c>
      <c r="AP144" s="201" t="s">
        <v>428</v>
      </c>
    </row>
    <row r="145" spans="1:42" ht="28" customHeight="1" x14ac:dyDescent="0.2">
      <c r="A145" s="305"/>
      <c r="B145" s="426">
        <v>36</v>
      </c>
      <c r="C145" s="656"/>
      <c r="D145" s="576" t="str">
        <f>'3.1_検定依頼書_受検機器情報（依頼元=&gt;JCW)'!C145</f>
        <v>選択要</v>
      </c>
      <c r="E145" s="576" t="str">
        <f>'3.1_検定依頼書_受検機器情報（依頼元=&gt;JCW)'!D145</f>
        <v>必須</v>
      </c>
      <c r="F145" s="584">
        <f>'3.1_検定依頼書_受検機器情報（依頼元=&gt;JCW)'!E145</f>
        <v>0</v>
      </c>
      <c r="G145" s="584">
        <f>'3.1_検定依頼書_受検機器情報（依頼元=&gt;JCW)'!F145</f>
        <v>0</v>
      </c>
      <c r="H145" s="578">
        <f>'3.1_検定依頼書_受検機器情報（依頼元=&gt;JCW)'!G145</f>
        <v>0</v>
      </c>
      <c r="I145" s="554" t="str">
        <f>'3.1_検定依頼書_受検機器情報（依頼元=&gt;JCW)'!H145</f>
        <v>必須</v>
      </c>
      <c r="J145" s="581" t="s">
        <v>277</v>
      </c>
      <c r="K145" s="581" t="s">
        <v>277</v>
      </c>
      <c r="L145" s="587" t="s">
        <v>277</v>
      </c>
      <c r="M145" s="587" t="s">
        <v>277</v>
      </c>
      <c r="N145" s="587" t="s">
        <v>417</v>
      </c>
      <c r="O145" s="587" t="s">
        <v>13</v>
      </c>
      <c r="P145" s="587" t="s">
        <v>411</v>
      </c>
      <c r="Q145" s="576" t="str">
        <f>'3.1_検定依頼書_受検機器情報（依頼元=&gt;JCW)'!N145</f>
        <v>選択要</v>
      </c>
      <c r="R145" s="554" t="str">
        <f>'3.1_検定依頼書_受検機器情報（依頼元=&gt;JCW)'!O145</f>
        <v>選択要</v>
      </c>
      <c r="S145" s="576" t="str">
        <f>'3.1_検定依頼書_受検機器情報（依頼元=&gt;JCW)'!P145</f>
        <v>必須</v>
      </c>
      <c r="T145" s="581"/>
      <c r="U145" s="662" t="str">
        <f>'3.1_検定依頼書_受検機器情報（依頼元=&gt;JCW)'!R145</f>
        <v>必須</v>
      </c>
      <c r="V145" s="662" t="str">
        <f>'3.1_検定依頼書_受検機器情報（依頼元=&gt;JCW)'!S145</f>
        <v>必須</v>
      </c>
      <c r="W145" s="563" t="str">
        <f>'3.1_検定依頼書_受検機器情報（依頼元=&gt;JCW)'!T145</f>
        <v>必須</v>
      </c>
      <c r="X145" s="566" t="s">
        <v>51</v>
      </c>
      <c r="Y145" s="665"/>
      <c r="Z145" s="665"/>
      <c r="AA145" s="569"/>
      <c r="AB145" s="659" t="str">
        <f>'3.1_検定依頼書_受検機器情報（依頼元=&gt;JCW)'!W145</f>
        <v>必須</v>
      </c>
      <c r="AC145" s="659" t="str">
        <f>'3.1_検定依頼書_受検機器情報（依頼元=&gt;JCW)'!X145</f>
        <v>必須</v>
      </c>
      <c r="AD145" s="572" t="s">
        <v>420</v>
      </c>
      <c r="AE145" s="572" t="s">
        <v>422</v>
      </c>
      <c r="AF145" s="572" t="s" ph="1">
        <v>481</v>
      </c>
      <c r="AG145" s="572" t="s">
        <v>424</v>
      </c>
      <c r="AH145" s="554" t="str">
        <f>'3.1_検定依頼書_受検機器情報（依頼元=&gt;JCW)'!Y145</f>
        <v>選択要</v>
      </c>
      <c r="AI145" s="557" t="s">
        <v>411</v>
      </c>
      <c r="AJ145" s="70" t="s">
        <v>92</v>
      </c>
      <c r="AK145" s="212" t="str">
        <f>'3.1_検定依頼書_受検機器情報（依頼元=&gt;JCW)'!AB145</f>
        <v>必須</v>
      </c>
      <c r="AL145" s="214" t="str">
        <f>'3.1_検定依頼書_受検機器情報（依頼元=&gt;JCW)'!AC145</f>
        <v>必須</v>
      </c>
      <c r="AM145" s="196" t="s">
        <v>2</v>
      </c>
      <c r="AN145" s="196" t="s">
        <v>2</v>
      </c>
      <c r="AO145" s="196" t="s">
        <v>2</v>
      </c>
      <c r="AP145" s="197" t="s">
        <v>447</v>
      </c>
    </row>
    <row r="146" spans="1:42" ht="28.5" customHeight="1" x14ac:dyDescent="0.2">
      <c r="A146" s="305"/>
      <c r="B146" s="575"/>
      <c r="C146" s="657"/>
      <c r="D146" s="477"/>
      <c r="E146" s="477"/>
      <c r="F146" s="585"/>
      <c r="G146" s="585"/>
      <c r="H146" s="579"/>
      <c r="I146" s="555"/>
      <c r="J146" s="582"/>
      <c r="K146" s="582"/>
      <c r="L146" s="588"/>
      <c r="M146" s="588"/>
      <c r="N146" s="588"/>
      <c r="O146" s="588"/>
      <c r="P146" s="588"/>
      <c r="Q146" s="477"/>
      <c r="R146" s="555"/>
      <c r="S146" s="477"/>
      <c r="T146" s="582"/>
      <c r="U146" s="663"/>
      <c r="V146" s="663"/>
      <c r="W146" s="564"/>
      <c r="X146" s="567"/>
      <c r="Y146" s="666"/>
      <c r="Z146" s="666"/>
      <c r="AA146" s="570"/>
      <c r="AB146" s="660"/>
      <c r="AC146" s="660"/>
      <c r="AD146" s="573"/>
      <c r="AE146" s="573"/>
      <c r="AF146" s="573" ph="1"/>
      <c r="AG146" s="573"/>
      <c r="AH146" s="555"/>
      <c r="AI146" s="558"/>
      <c r="AJ146" s="69" t="s">
        <v>93</v>
      </c>
      <c r="AK146" s="213" t="str">
        <f>'3.1_検定依頼書_受検機器情報（依頼元=&gt;JCW)'!AB146</f>
        <v>必須</v>
      </c>
      <c r="AL146" s="215" t="str">
        <f>'3.1_検定依頼書_受検機器情報（依頼元=&gt;JCW)'!AC146</f>
        <v>必須</v>
      </c>
      <c r="AM146" s="198" t="s">
        <v>2</v>
      </c>
      <c r="AN146" s="198" t="s">
        <v>2</v>
      </c>
      <c r="AO146" s="198" t="s">
        <v>2</v>
      </c>
      <c r="AP146" s="199" t="s">
        <v>448</v>
      </c>
    </row>
    <row r="147" spans="1:42" ht="28.5" customHeight="1" x14ac:dyDescent="0.2">
      <c r="A147" s="305"/>
      <c r="B147" s="575"/>
      <c r="C147" s="657"/>
      <c r="D147" s="477"/>
      <c r="E147" s="477"/>
      <c r="F147" s="585"/>
      <c r="G147" s="585"/>
      <c r="H147" s="579"/>
      <c r="I147" s="555"/>
      <c r="J147" s="582"/>
      <c r="K147" s="582"/>
      <c r="L147" s="588"/>
      <c r="M147" s="588"/>
      <c r="N147" s="588"/>
      <c r="O147" s="588"/>
      <c r="P147" s="588"/>
      <c r="Q147" s="477"/>
      <c r="R147" s="555"/>
      <c r="S147" s="477"/>
      <c r="T147" s="582"/>
      <c r="U147" s="663"/>
      <c r="V147" s="663"/>
      <c r="W147" s="564"/>
      <c r="X147" s="567"/>
      <c r="Y147" s="666"/>
      <c r="Z147" s="666"/>
      <c r="AA147" s="570"/>
      <c r="AB147" s="660"/>
      <c r="AC147" s="660"/>
      <c r="AD147" s="573"/>
      <c r="AE147" s="573"/>
      <c r="AF147" s="573" ph="1"/>
      <c r="AG147" s="573"/>
      <c r="AH147" s="555"/>
      <c r="AI147" s="558"/>
      <c r="AJ147" s="69" t="s">
        <v>22</v>
      </c>
      <c r="AK147" s="178" t="s">
        <v>405</v>
      </c>
      <c r="AL147" s="194" t="s">
        <v>406</v>
      </c>
      <c r="AM147" s="198" t="s">
        <v>428</v>
      </c>
      <c r="AN147" s="198" t="s">
        <v>428</v>
      </c>
      <c r="AO147" s="198" t="s">
        <v>428</v>
      </c>
      <c r="AP147" s="199" t="s">
        <v>428</v>
      </c>
    </row>
    <row r="148" spans="1:42" ht="28.5" customHeight="1" thickBot="1" x14ac:dyDescent="0.25">
      <c r="A148" s="305"/>
      <c r="B148" s="427"/>
      <c r="C148" s="658"/>
      <c r="D148" s="577"/>
      <c r="E148" s="577"/>
      <c r="F148" s="586"/>
      <c r="G148" s="586"/>
      <c r="H148" s="580"/>
      <c r="I148" s="556"/>
      <c r="J148" s="583"/>
      <c r="K148" s="583"/>
      <c r="L148" s="589"/>
      <c r="M148" s="589"/>
      <c r="N148" s="589"/>
      <c r="O148" s="589"/>
      <c r="P148" s="589"/>
      <c r="Q148" s="577"/>
      <c r="R148" s="556"/>
      <c r="S148" s="577"/>
      <c r="T148" s="583"/>
      <c r="U148" s="664"/>
      <c r="V148" s="664"/>
      <c r="W148" s="565"/>
      <c r="X148" s="568"/>
      <c r="Y148" s="667"/>
      <c r="Z148" s="667"/>
      <c r="AA148" s="571"/>
      <c r="AB148" s="661"/>
      <c r="AC148" s="661"/>
      <c r="AD148" s="574"/>
      <c r="AE148" s="574"/>
      <c r="AF148" s="574" ph="1"/>
      <c r="AG148" s="574"/>
      <c r="AH148" s="556"/>
      <c r="AI148" s="559"/>
      <c r="AJ148" s="71" t="s">
        <v>23</v>
      </c>
      <c r="AK148" s="179" t="s">
        <v>406</v>
      </c>
      <c r="AL148" s="195" t="s">
        <v>406</v>
      </c>
      <c r="AM148" s="200" t="s">
        <v>428</v>
      </c>
      <c r="AN148" s="200" t="s">
        <v>428</v>
      </c>
      <c r="AO148" s="200" t="s">
        <v>428</v>
      </c>
      <c r="AP148" s="201" t="s">
        <v>428</v>
      </c>
    </row>
    <row r="149" spans="1:42" ht="28" customHeight="1" x14ac:dyDescent="0.2">
      <c r="A149" s="305"/>
      <c r="B149" s="426">
        <v>37</v>
      </c>
      <c r="C149" s="656"/>
      <c r="D149" s="576" t="str">
        <f>'3.1_検定依頼書_受検機器情報（依頼元=&gt;JCW)'!C149</f>
        <v>選択要</v>
      </c>
      <c r="E149" s="576" t="str">
        <f>'3.1_検定依頼書_受検機器情報（依頼元=&gt;JCW)'!D149</f>
        <v>必須</v>
      </c>
      <c r="F149" s="584">
        <f>'3.1_検定依頼書_受検機器情報（依頼元=&gt;JCW)'!E149</f>
        <v>0</v>
      </c>
      <c r="G149" s="584">
        <f>'3.1_検定依頼書_受検機器情報（依頼元=&gt;JCW)'!F149</f>
        <v>0</v>
      </c>
      <c r="H149" s="578">
        <f>'3.1_検定依頼書_受検機器情報（依頼元=&gt;JCW)'!G149</f>
        <v>0</v>
      </c>
      <c r="I149" s="554" t="str">
        <f>'3.1_検定依頼書_受検機器情報（依頼元=&gt;JCW)'!H149</f>
        <v>必須</v>
      </c>
      <c r="J149" s="581" t="s">
        <v>277</v>
      </c>
      <c r="K149" s="581" t="s">
        <v>277</v>
      </c>
      <c r="L149" s="587" t="s">
        <v>277</v>
      </c>
      <c r="M149" s="587" t="s">
        <v>277</v>
      </c>
      <c r="N149" s="587" t="s">
        <v>417</v>
      </c>
      <c r="O149" s="587" t="s">
        <v>13</v>
      </c>
      <c r="P149" s="587" t="s">
        <v>411</v>
      </c>
      <c r="Q149" s="576" t="str">
        <f>'3.1_検定依頼書_受検機器情報（依頼元=&gt;JCW)'!N149</f>
        <v>選択要</v>
      </c>
      <c r="R149" s="554" t="str">
        <f>'3.1_検定依頼書_受検機器情報（依頼元=&gt;JCW)'!O149</f>
        <v>選択要</v>
      </c>
      <c r="S149" s="576" t="str">
        <f>'3.1_検定依頼書_受検機器情報（依頼元=&gt;JCW)'!P149</f>
        <v>必須</v>
      </c>
      <c r="T149" s="581"/>
      <c r="U149" s="662" t="str">
        <f>'3.1_検定依頼書_受検機器情報（依頼元=&gt;JCW)'!R149</f>
        <v>必須</v>
      </c>
      <c r="V149" s="662" t="str">
        <f>'3.1_検定依頼書_受検機器情報（依頼元=&gt;JCW)'!S149</f>
        <v>必須</v>
      </c>
      <c r="W149" s="563" t="str">
        <f>'3.1_検定依頼書_受検機器情報（依頼元=&gt;JCW)'!T149</f>
        <v>必須</v>
      </c>
      <c r="X149" s="566" t="s">
        <v>51</v>
      </c>
      <c r="Y149" s="665"/>
      <c r="Z149" s="665"/>
      <c r="AA149" s="569"/>
      <c r="AB149" s="659" t="str">
        <f>'3.1_検定依頼書_受検機器情報（依頼元=&gt;JCW)'!W149</f>
        <v>必須</v>
      </c>
      <c r="AC149" s="659" t="str">
        <f>'3.1_検定依頼書_受検機器情報（依頼元=&gt;JCW)'!X149</f>
        <v>必須</v>
      </c>
      <c r="AD149" s="572" t="s">
        <v>420</v>
      </c>
      <c r="AE149" s="572" t="s">
        <v>422</v>
      </c>
      <c r="AF149" s="572" t="s" ph="1">
        <v>481</v>
      </c>
      <c r="AG149" s="572" t="s">
        <v>424</v>
      </c>
      <c r="AH149" s="554" t="str">
        <f>'3.1_検定依頼書_受検機器情報（依頼元=&gt;JCW)'!Y149</f>
        <v>選択要</v>
      </c>
      <c r="AI149" s="557" t="s">
        <v>411</v>
      </c>
      <c r="AJ149" s="70" t="s">
        <v>92</v>
      </c>
      <c r="AK149" s="212" t="str">
        <f>'3.1_検定依頼書_受検機器情報（依頼元=&gt;JCW)'!AB149</f>
        <v>必須</v>
      </c>
      <c r="AL149" s="214" t="str">
        <f>'3.1_検定依頼書_受検機器情報（依頼元=&gt;JCW)'!AC149</f>
        <v>必須</v>
      </c>
      <c r="AM149" s="196" t="s">
        <v>2</v>
      </c>
      <c r="AN149" s="196" t="s">
        <v>2</v>
      </c>
      <c r="AO149" s="196" t="s">
        <v>2</v>
      </c>
      <c r="AP149" s="197" t="s">
        <v>447</v>
      </c>
    </row>
    <row r="150" spans="1:42" ht="28.5" customHeight="1" x14ac:dyDescent="0.2">
      <c r="A150" s="305"/>
      <c r="B150" s="575"/>
      <c r="C150" s="657"/>
      <c r="D150" s="477"/>
      <c r="E150" s="477"/>
      <c r="F150" s="585"/>
      <c r="G150" s="585"/>
      <c r="H150" s="579"/>
      <c r="I150" s="555"/>
      <c r="J150" s="582"/>
      <c r="K150" s="582"/>
      <c r="L150" s="588"/>
      <c r="M150" s="588"/>
      <c r="N150" s="588"/>
      <c r="O150" s="588"/>
      <c r="P150" s="588"/>
      <c r="Q150" s="477"/>
      <c r="R150" s="555"/>
      <c r="S150" s="477"/>
      <c r="T150" s="582"/>
      <c r="U150" s="663"/>
      <c r="V150" s="663"/>
      <c r="W150" s="564"/>
      <c r="X150" s="567"/>
      <c r="Y150" s="666"/>
      <c r="Z150" s="666"/>
      <c r="AA150" s="570"/>
      <c r="AB150" s="660"/>
      <c r="AC150" s="660"/>
      <c r="AD150" s="573"/>
      <c r="AE150" s="573"/>
      <c r="AF150" s="573" ph="1"/>
      <c r="AG150" s="573"/>
      <c r="AH150" s="555"/>
      <c r="AI150" s="558"/>
      <c r="AJ150" s="69" t="s">
        <v>93</v>
      </c>
      <c r="AK150" s="213" t="str">
        <f>'3.1_検定依頼書_受検機器情報（依頼元=&gt;JCW)'!AB150</f>
        <v>必須</v>
      </c>
      <c r="AL150" s="215" t="str">
        <f>'3.1_検定依頼書_受検機器情報（依頼元=&gt;JCW)'!AC150</f>
        <v>必須</v>
      </c>
      <c r="AM150" s="198" t="s">
        <v>2</v>
      </c>
      <c r="AN150" s="198" t="s">
        <v>2</v>
      </c>
      <c r="AO150" s="198" t="s">
        <v>2</v>
      </c>
      <c r="AP150" s="199" t="s">
        <v>448</v>
      </c>
    </row>
    <row r="151" spans="1:42" ht="28.5" customHeight="1" x14ac:dyDescent="0.2">
      <c r="A151" s="305"/>
      <c r="B151" s="575"/>
      <c r="C151" s="657"/>
      <c r="D151" s="477"/>
      <c r="E151" s="477"/>
      <c r="F151" s="585"/>
      <c r="G151" s="585"/>
      <c r="H151" s="579"/>
      <c r="I151" s="555"/>
      <c r="J151" s="582"/>
      <c r="K151" s="582"/>
      <c r="L151" s="588"/>
      <c r="M151" s="588"/>
      <c r="N151" s="588"/>
      <c r="O151" s="588"/>
      <c r="P151" s="588"/>
      <c r="Q151" s="477"/>
      <c r="R151" s="555"/>
      <c r="S151" s="477"/>
      <c r="T151" s="582"/>
      <c r="U151" s="663"/>
      <c r="V151" s="663"/>
      <c r="W151" s="564"/>
      <c r="X151" s="567"/>
      <c r="Y151" s="666"/>
      <c r="Z151" s="666"/>
      <c r="AA151" s="570"/>
      <c r="AB151" s="660"/>
      <c r="AC151" s="660"/>
      <c r="AD151" s="573"/>
      <c r="AE151" s="573"/>
      <c r="AF151" s="573" ph="1"/>
      <c r="AG151" s="573"/>
      <c r="AH151" s="555"/>
      <c r="AI151" s="558"/>
      <c r="AJ151" s="69" t="s">
        <v>22</v>
      </c>
      <c r="AK151" s="178" t="s">
        <v>405</v>
      </c>
      <c r="AL151" s="194" t="s">
        <v>406</v>
      </c>
      <c r="AM151" s="198" t="s">
        <v>428</v>
      </c>
      <c r="AN151" s="198" t="s">
        <v>428</v>
      </c>
      <c r="AO151" s="198" t="s">
        <v>428</v>
      </c>
      <c r="AP151" s="199" t="s">
        <v>428</v>
      </c>
    </row>
    <row r="152" spans="1:42" ht="28.5" customHeight="1" thickBot="1" x14ac:dyDescent="0.25">
      <c r="A152" s="305"/>
      <c r="B152" s="427"/>
      <c r="C152" s="658"/>
      <c r="D152" s="577"/>
      <c r="E152" s="577"/>
      <c r="F152" s="586"/>
      <c r="G152" s="586"/>
      <c r="H152" s="580"/>
      <c r="I152" s="556"/>
      <c r="J152" s="583"/>
      <c r="K152" s="583"/>
      <c r="L152" s="589"/>
      <c r="M152" s="589"/>
      <c r="N152" s="589"/>
      <c r="O152" s="589"/>
      <c r="P152" s="589"/>
      <c r="Q152" s="577"/>
      <c r="R152" s="556"/>
      <c r="S152" s="577"/>
      <c r="T152" s="583"/>
      <c r="U152" s="664"/>
      <c r="V152" s="664"/>
      <c r="W152" s="565"/>
      <c r="X152" s="568"/>
      <c r="Y152" s="667"/>
      <c r="Z152" s="667"/>
      <c r="AA152" s="571"/>
      <c r="AB152" s="661"/>
      <c r="AC152" s="661"/>
      <c r="AD152" s="574"/>
      <c r="AE152" s="574"/>
      <c r="AF152" s="574" ph="1"/>
      <c r="AG152" s="574"/>
      <c r="AH152" s="556"/>
      <c r="AI152" s="559"/>
      <c r="AJ152" s="71" t="s">
        <v>23</v>
      </c>
      <c r="AK152" s="179" t="s">
        <v>406</v>
      </c>
      <c r="AL152" s="195" t="s">
        <v>406</v>
      </c>
      <c r="AM152" s="200" t="s">
        <v>428</v>
      </c>
      <c r="AN152" s="200" t="s">
        <v>428</v>
      </c>
      <c r="AO152" s="200" t="s">
        <v>428</v>
      </c>
      <c r="AP152" s="201" t="s">
        <v>428</v>
      </c>
    </row>
    <row r="153" spans="1:42" ht="28" customHeight="1" x14ac:dyDescent="0.2">
      <c r="A153" s="305"/>
      <c r="B153" s="426">
        <v>38</v>
      </c>
      <c r="C153" s="656"/>
      <c r="D153" s="576" t="str">
        <f>'3.1_検定依頼書_受検機器情報（依頼元=&gt;JCW)'!C153</f>
        <v>選択要</v>
      </c>
      <c r="E153" s="576" t="str">
        <f>'3.1_検定依頼書_受検機器情報（依頼元=&gt;JCW)'!D153</f>
        <v>必須</v>
      </c>
      <c r="F153" s="584">
        <f>'3.1_検定依頼書_受検機器情報（依頼元=&gt;JCW)'!E153</f>
        <v>0</v>
      </c>
      <c r="G153" s="584">
        <f>'3.1_検定依頼書_受検機器情報（依頼元=&gt;JCW)'!F153</f>
        <v>0</v>
      </c>
      <c r="H153" s="578">
        <f>'3.1_検定依頼書_受検機器情報（依頼元=&gt;JCW)'!G153</f>
        <v>0</v>
      </c>
      <c r="I153" s="554" t="str">
        <f>'3.1_検定依頼書_受検機器情報（依頼元=&gt;JCW)'!H153</f>
        <v>必須</v>
      </c>
      <c r="J153" s="581" t="s">
        <v>277</v>
      </c>
      <c r="K153" s="581" t="s">
        <v>277</v>
      </c>
      <c r="L153" s="587" t="s">
        <v>277</v>
      </c>
      <c r="M153" s="587" t="s">
        <v>277</v>
      </c>
      <c r="N153" s="587" t="s">
        <v>417</v>
      </c>
      <c r="O153" s="587" t="s">
        <v>513</v>
      </c>
      <c r="P153" s="587" t="s">
        <v>411</v>
      </c>
      <c r="Q153" s="576" t="str">
        <f>'3.1_検定依頼書_受検機器情報（依頼元=&gt;JCW)'!N153</f>
        <v>選択要</v>
      </c>
      <c r="R153" s="554" t="str">
        <f>'3.1_検定依頼書_受検機器情報（依頼元=&gt;JCW)'!O153</f>
        <v>選択要</v>
      </c>
      <c r="S153" s="576" t="str">
        <f>'3.1_検定依頼書_受検機器情報（依頼元=&gt;JCW)'!P153</f>
        <v>必須</v>
      </c>
      <c r="T153" s="581"/>
      <c r="U153" s="662" t="str">
        <f>'3.1_検定依頼書_受検機器情報（依頼元=&gt;JCW)'!R153</f>
        <v>必須</v>
      </c>
      <c r="V153" s="662" t="str">
        <f>'3.1_検定依頼書_受検機器情報（依頼元=&gt;JCW)'!S153</f>
        <v>必須</v>
      </c>
      <c r="W153" s="563" t="str">
        <f>'3.1_検定依頼書_受検機器情報（依頼元=&gt;JCW)'!T153</f>
        <v>必須</v>
      </c>
      <c r="X153" s="566" t="s">
        <v>51</v>
      </c>
      <c r="Y153" s="665"/>
      <c r="Z153" s="665"/>
      <c r="AA153" s="569"/>
      <c r="AB153" s="659" t="str">
        <f>'3.1_検定依頼書_受検機器情報（依頼元=&gt;JCW)'!W153</f>
        <v>必須</v>
      </c>
      <c r="AC153" s="659" t="str">
        <f>'3.1_検定依頼書_受検機器情報（依頼元=&gt;JCW)'!X153</f>
        <v>必須</v>
      </c>
      <c r="AD153" s="572" t="s">
        <v>420</v>
      </c>
      <c r="AE153" s="572" t="s">
        <v>422</v>
      </c>
      <c r="AF153" s="572" t="s" ph="1">
        <v>481</v>
      </c>
      <c r="AG153" s="572" t="s">
        <v>424</v>
      </c>
      <c r="AH153" s="554" t="str">
        <f>'3.1_検定依頼書_受検機器情報（依頼元=&gt;JCW)'!Y153</f>
        <v>選択要</v>
      </c>
      <c r="AI153" s="557" t="s">
        <v>411</v>
      </c>
      <c r="AJ153" s="70" t="s">
        <v>92</v>
      </c>
      <c r="AK153" s="212" t="str">
        <f>'3.1_検定依頼書_受検機器情報（依頼元=&gt;JCW)'!AB153</f>
        <v>必須</v>
      </c>
      <c r="AL153" s="214" t="str">
        <f>'3.1_検定依頼書_受検機器情報（依頼元=&gt;JCW)'!AC153</f>
        <v>必須</v>
      </c>
      <c r="AM153" s="196" t="s">
        <v>2</v>
      </c>
      <c r="AN153" s="196" t="s">
        <v>2</v>
      </c>
      <c r="AO153" s="196" t="s">
        <v>2</v>
      </c>
      <c r="AP153" s="197" t="s">
        <v>447</v>
      </c>
    </row>
    <row r="154" spans="1:42" ht="28.5" customHeight="1" x14ac:dyDescent="0.2">
      <c r="A154" s="305"/>
      <c r="B154" s="575"/>
      <c r="C154" s="657"/>
      <c r="D154" s="477"/>
      <c r="E154" s="477"/>
      <c r="F154" s="585"/>
      <c r="G154" s="585"/>
      <c r="H154" s="579"/>
      <c r="I154" s="555"/>
      <c r="J154" s="582"/>
      <c r="K154" s="582"/>
      <c r="L154" s="588"/>
      <c r="M154" s="588"/>
      <c r="N154" s="588"/>
      <c r="O154" s="588"/>
      <c r="P154" s="588"/>
      <c r="Q154" s="477"/>
      <c r="R154" s="555"/>
      <c r="S154" s="477"/>
      <c r="T154" s="582"/>
      <c r="U154" s="663"/>
      <c r="V154" s="663"/>
      <c r="W154" s="564"/>
      <c r="X154" s="567"/>
      <c r="Y154" s="666"/>
      <c r="Z154" s="666"/>
      <c r="AA154" s="570"/>
      <c r="AB154" s="660"/>
      <c r="AC154" s="660"/>
      <c r="AD154" s="573"/>
      <c r="AE154" s="573"/>
      <c r="AF154" s="573" ph="1"/>
      <c r="AG154" s="573"/>
      <c r="AH154" s="555"/>
      <c r="AI154" s="558"/>
      <c r="AJ154" s="69" t="s">
        <v>93</v>
      </c>
      <c r="AK154" s="213" t="str">
        <f>'3.1_検定依頼書_受検機器情報（依頼元=&gt;JCW)'!AB154</f>
        <v>必須</v>
      </c>
      <c r="AL154" s="215" t="str">
        <f>'3.1_検定依頼書_受検機器情報（依頼元=&gt;JCW)'!AC154</f>
        <v>必須</v>
      </c>
      <c r="AM154" s="198" t="s">
        <v>2</v>
      </c>
      <c r="AN154" s="198" t="s">
        <v>2</v>
      </c>
      <c r="AO154" s="198" t="s">
        <v>2</v>
      </c>
      <c r="AP154" s="199" t="s">
        <v>448</v>
      </c>
    </row>
    <row r="155" spans="1:42" ht="28.5" customHeight="1" x14ac:dyDescent="0.2">
      <c r="A155" s="305"/>
      <c r="B155" s="575"/>
      <c r="C155" s="657"/>
      <c r="D155" s="477"/>
      <c r="E155" s="477"/>
      <c r="F155" s="585"/>
      <c r="G155" s="585"/>
      <c r="H155" s="579"/>
      <c r="I155" s="555"/>
      <c r="J155" s="582"/>
      <c r="K155" s="582"/>
      <c r="L155" s="588"/>
      <c r="M155" s="588"/>
      <c r="N155" s="588"/>
      <c r="O155" s="588"/>
      <c r="P155" s="588"/>
      <c r="Q155" s="477"/>
      <c r="R155" s="555"/>
      <c r="S155" s="477"/>
      <c r="T155" s="582"/>
      <c r="U155" s="663"/>
      <c r="V155" s="663"/>
      <c r="W155" s="564"/>
      <c r="X155" s="567"/>
      <c r="Y155" s="666"/>
      <c r="Z155" s="666"/>
      <c r="AA155" s="570"/>
      <c r="AB155" s="660"/>
      <c r="AC155" s="660"/>
      <c r="AD155" s="573"/>
      <c r="AE155" s="573"/>
      <c r="AF155" s="573" ph="1"/>
      <c r="AG155" s="573"/>
      <c r="AH155" s="555"/>
      <c r="AI155" s="558"/>
      <c r="AJ155" s="69" t="s">
        <v>22</v>
      </c>
      <c r="AK155" s="178" t="s">
        <v>405</v>
      </c>
      <c r="AL155" s="194" t="s">
        <v>406</v>
      </c>
      <c r="AM155" s="198" t="s">
        <v>428</v>
      </c>
      <c r="AN155" s="198" t="s">
        <v>428</v>
      </c>
      <c r="AO155" s="198" t="s">
        <v>428</v>
      </c>
      <c r="AP155" s="199" t="s">
        <v>428</v>
      </c>
    </row>
    <row r="156" spans="1:42" ht="28.5" customHeight="1" thickBot="1" x14ac:dyDescent="0.25">
      <c r="A156" s="305"/>
      <c r="B156" s="427"/>
      <c r="C156" s="658"/>
      <c r="D156" s="577"/>
      <c r="E156" s="577"/>
      <c r="F156" s="586"/>
      <c r="G156" s="586"/>
      <c r="H156" s="580"/>
      <c r="I156" s="556"/>
      <c r="J156" s="583"/>
      <c r="K156" s="583"/>
      <c r="L156" s="589"/>
      <c r="M156" s="589"/>
      <c r="N156" s="589"/>
      <c r="O156" s="589"/>
      <c r="P156" s="589"/>
      <c r="Q156" s="577"/>
      <c r="R156" s="556"/>
      <c r="S156" s="577"/>
      <c r="T156" s="583"/>
      <c r="U156" s="664"/>
      <c r="V156" s="664"/>
      <c r="W156" s="565"/>
      <c r="X156" s="568"/>
      <c r="Y156" s="667"/>
      <c r="Z156" s="667"/>
      <c r="AA156" s="571"/>
      <c r="AB156" s="661"/>
      <c r="AC156" s="661"/>
      <c r="AD156" s="574"/>
      <c r="AE156" s="574"/>
      <c r="AF156" s="574" ph="1"/>
      <c r="AG156" s="574"/>
      <c r="AH156" s="556"/>
      <c r="AI156" s="559"/>
      <c r="AJ156" s="71" t="s">
        <v>23</v>
      </c>
      <c r="AK156" s="179" t="s">
        <v>406</v>
      </c>
      <c r="AL156" s="195" t="s">
        <v>406</v>
      </c>
      <c r="AM156" s="200" t="s">
        <v>428</v>
      </c>
      <c r="AN156" s="200" t="s">
        <v>428</v>
      </c>
      <c r="AO156" s="200" t="s">
        <v>428</v>
      </c>
      <c r="AP156" s="201" t="s">
        <v>428</v>
      </c>
    </row>
    <row r="157" spans="1:42" ht="28" customHeight="1" x14ac:dyDescent="0.2">
      <c r="A157" s="305"/>
      <c r="B157" s="426">
        <v>39</v>
      </c>
      <c r="C157" s="656"/>
      <c r="D157" s="576" t="str">
        <f>'3.1_検定依頼書_受検機器情報（依頼元=&gt;JCW)'!C157</f>
        <v>選択要</v>
      </c>
      <c r="E157" s="576" t="str">
        <f>'3.1_検定依頼書_受検機器情報（依頼元=&gt;JCW)'!D157</f>
        <v>必須</v>
      </c>
      <c r="F157" s="584">
        <f>'3.1_検定依頼書_受検機器情報（依頼元=&gt;JCW)'!E157</f>
        <v>0</v>
      </c>
      <c r="G157" s="584">
        <f>'3.1_検定依頼書_受検機器情報（依頼元=&gt;JCW)'!F157</f>
        <v>0</v>
      </c>
      <c r="H157" s="578">
        <f>'3.1_検定依頼書_受検機器情報（依頼元=&gt;JCW)'!G157</f>
        <v>0</v>
      </c>
      <c r="I157" s="554" t="str">
        <f>'3.1_検定依頼書_受検機器情報（依頼元=&gt;JCW)'!H157</f>
        <v>必須</v>
      </c>
      <c r="J157" s="581" t="s">
        <v>277</v>
      </c>
      <c r="K157" s="581" t="s">
        <v>277</v>
      </c>
      <c r="L157" s="587" t="s">
        <v>277</v>
      </c>
      <c r="M157" s="587" t="s">
        <v>277</v>
      </c>
      <c r="N157" s="587" t="s">
        <v>417</v>
      </c>
      <c r="O157" s="587" t="s">
        <v>13</v>
      </c>
      <c r="P157" s="587" t="s">
        <v>411</v>
      </c>
      <c r="Q157" s="576" t="str">
        <f>'3.1_検定依頼書_受検機器情報（依頼元=&gt;JCW)'!N157</f>
        <v>選択要</v>
      </c>
      <c r="R157" s="554" t="str">
        <f>'3.1_検定依頼書_受検機器情報（依頼元=&gt;JCW)'!O157</f>
        <v>選択要</v>
      </c>
      <c r="S157" s="576" t="str">
        <f>'3.1_検定依頼書_受検機器情報（依頼元=&gt;JCW)'!P157</f>
        <v>必須</v>
      </c>
      <c r="T157" s="581"/>
      <c r="U157" s="662" t="str">
        <f>'3.1_検定依頼書_受検機器情報（依頼元=&gt;JCW)'!R157</f>
        <v>必須</v>
      </c>
      <c r="V157" s="662" t="str">
        <f>'3.1_検定依頼書_受検機器情報（依頼元=&gt;JCW)'!S157</f>
        <v>必須</v>
      </c>
      <c r="W157" s="563" t="str">
        <f>'3.1_検定依頼書_受検機器情報（依頼元=&gt;JCW)'!T157</f>
        <v>必須</v>
      </c>
      <c r="X157" s="566" t="s">
        <v>51</v>
      </c>
      <c r="Y157" s="665"/>
      <c r="Z157" s="665"/>
      <c r="AA157" s="569"/>
      <c r="AB157" s="659" t="str">
        <f>'3.1_検定依頼書_受検機器情報（依頼元=&gt;JCW)'!W157</f>
        <v>必須</v>
      </c>
      <c r="AC157" s="659" t="str">
        <f>'3.1_検定依頼書_受検機器情報（依頼元=&gt;JCW)'!X157</f>
        <v>必須</v>
      </c>
      <c r="AD157" s="572" t="s">
        <v>420</v>
      </c>
      <c r="AE157" s="572" t="s">
        <v>422</v>
      </c>
      <c r="AF157" s="572" t="s" ph="1">
        <v>481</v>
      </c>
      <c r="AG157" s="572" t="s">
        <v>424</v>
      </c>
      <c r="AH157" s="554" t="str">
        <f>'3.1_検定依頼書_受検機器情報（依頼元=&gt;JCW)'!Y157</f>
        <v>選択要</v>
      </c>
      <c r="AI157" s="557" t="s">
        <v>411</v>
      </c>
      <c r="AJ157" s="70" t="s">
        <v>92</v>
      </c>
      <c r="AK157" s="212" t="str">
        <f>'3.1_検定依頼書_受検機器情報（依頼元=&gt;JCW)'!AB157</f>
        <v>必須</v>
      </c>
      <c r="AL157" s="214" t="str">
        <f>'3.1_検定依頼書_受検機器情報（依頼元=&gt;JCW)'!AC157</f>
        <v>必須</v>
      </c>
      <c r="AM157" s="196" t="s">
        <v>2</v>
      </c>
      <c r="AN157" s="196" t="s">
        <v>2</v>
      </c>
      <c r="AO157" s="196" t="s">
        <v>2</v>
      </c>
      <c r="AP157" s="197" t="s">
        <v>447</v>
      </c>
    </row>
    <row r="158" spans="1:42" ht="28.5" customHeight="1" x14ac:dyDescent="0.2">
      <c r="A158" s="305"/>
      <c r="B158" s="575"/>
      <c r="C158" s="657"/>
      <c r="D158" s="477"/>
      <c r="E158" s="477"/>
      <c r="F158" s="585"/>
      <c r="G158" s="585"/>
      <c r="H158" s="579"/>
      <c r="I158" s="555"/>
      <c r="J158" s="582"/>
      <c r="K158" s="582"/>
      <c r="L158" s="588"/>
      <c r="M158" s="588"/>
      <c r="N158" s="588"/>
      <c r="O158" s="588"/>
      <c r="P158" s="588"/>
      <c r="Q158" s="477"/>
      <c r="R158" s="555"/>
      <c r="S158" s="477"/>
      <c r="T158" s="582"/>
      <c r="U158" s="663"/>
      <c r="V158" s="663"/>
      <c r="W158" s="564"/>
      <c r="X158" s="567"/>
      <c r="Y158" s="666"/>
      <c r="Z158" s="666"/>
      <c r="AA158" s="570"/>
      <c r="AB158" s="660"/>
      <c r="AC158" s="660"/>
      <c r="AD158" s="573"/>
      <c r="AE158" s="573"/>
      <c r="AF158" s="573" ph="1"/>
      <c r="AG158" s="573"/>
      <c r="AH158" s="555"/>
      <c r="AI158" s="558"/>
      <c r="AJ158" s="69" t="s">
        <v>93</v>
      </c>
      <c r="AK158" s="213" t="str">
        <f>'3.1_検定依頼書_受検機器情報（依頼元=&gt;JCW)'!AB158</f>
        <v>必須</v>
      </c>
      <c r="AL158" s="215" t="str">
        <f>'3.1_検定依頼書_受検機器情報（依頼元=&gt;JCW)'!AC158</f>
        <v>必須</v>
      </c>
      <c r="AM158" s="198" t="s">
        <v>2</v>
      </c>
      <c r="AN158" s="198" t="s">
        <v>2</v>
      </c>
      <c r="AO158" s="198" t="s">
        <v>2</v>
      </c>
      <c r="AP158" s="199" t="s">
        <v>448</v>
      </c>
    </row>
    <row r="159" spans="1:42" ht="28.5" customHeight="1" x14ac:dyDescent="0.2">
      <c r="A159" s="305"/>
      <c r="B159" s="575"/>
      <c r="C159" s="657"/>
      <c r="D159" s="477"/>
      <c r="E159" s="477"/>
      <c r="F159" s="585"/>
      <c r="G159" s="585"/>
      <c r="H159" s="579"/>
      <c r="I159" s="555"/>
      <c r="J159" s="582"/>
      <c r="K159" s="582"/>
      <c r="L159" s="588"/>
      <c r="M159" s="588"/>
      <c r="N159" s="588"/>
      <c r="O159" s="588"/>
      <c r="P159" s="588"/>
      <c r="Q159" s="477"/>
      <c r="R159" s="555"/>
      <c r="S159" s="477"/>
      <c r="T159" s="582"/>
      <c r="U159" s="663"/>
      <c r="V159" s="663"/>
      <c r="W159" s="564"/>
      <c r="X159" s="567"/>
      <c r="Y159" s="666"/>
      <c r="Z159" s="666"/>
      <c r="AA159" s="570"/>
      <c r="AB159" s="660"/>
      <c r="AC159" s="660"/>
      <c r="AD159" s="573"/>
      <c r="AE159" s="573"/>
      <c r="AF159" s="573" ph="1"/>
      <c r="AG159" s="573"/>
      <c r="AH159" s="555"/>
      <c r="AI159" s="558"/>
      <c r="AJ159" s="69" t="s">
        <v>22</v>
      </c>
      <c r="AK159" s="178" t="s">
        <v>405</v>
      </c>
      <c r="AL159" s="194" t="s">
        <v>406</v>
      </c>
      <c r="AM159" s="198" t="s">
        <v>428</v>
      </c>
      <c r="AN159" s="198" t="s">
        <v>428</v>
      </c>
      <c r="AO159" s="198" t="s">
        <v>428</v>
      </c>
      <c r="AP159" s="199" t="s">
        <v>428</v>
      </c>
    </row>
    <row r="160" spans="1:42" ht="28.5" customHeight="1" thickBot="1" x14ac:dyDescent="0.25">
      <c r="A160" s="305"/>
      <c r="B160" s="427"/>
      <c r="C160" s="658"/>
      <c r="D160" s="577"/>
      <c r="E160" s="577"/>
      <c r="F160" s="586"/>
      <c r="G160" s="586"/>
      <c r="H160" s="580"/>
      <c r="I160" s="556"/>
      <c r="J160" s="583"/>
      <c r="K160" s="583"/>
      <c r="L160" s="589"/>
      <c r="M160" s="589"/>
      <c r="N160" s="589"/>
      <c r="O160" s="589"/>
      <c r="P160" s="589"/>
      <c r="Q160" s="577"/>
      <c r="R160" s="556"/>
      <c r="S160" s="577"/>
      <c r="T160" s="583"/>
      <c r="U160" s="664"/>
      <c r="V160" s="664"/>
      <c r="W160" s="565"/>
      <c r="X160" s="568"/>
      <c r="Y160" s="667"/>
      <c r="Z160" s="667"/>
      <c r="AA160" s="571"/>
      <c r="AB160" s="661"/>
      <c r="AC160" s="661"/>
      <c r="AD160" s="574"/>
      <c r="AE160" s="574"/>
      <c r="AF160" s="574" ph="1"/>
      <c r="AG160" s="574"/>
      <c r="AH160" s="556"/>
      <c r="AI160" s="559"/>
      <c r="AJ160" s="71" t="s">
        <v>23</v>
      </c>
      <c r="AK160" s="179" t="s">
        <v>406</v>
      </c>
      <c r="AL160" s="195" t="s">
        <v>406</v>
      </c>
      <c r="AM160" s="200" t="s">
        <v>428</v>
      </c>
      <c r="AN160" s="200" t="s">
        <v>428</v>
      </c>
      <c r="AO160" s="200" t="s">
        <v>428</v>
      </c>
      <c r="AP160" s="201" t="s">
        <v>428</v>
      </c>
    </row>
    <row r="161" spans="1:42" ht="28" customHeight="1" x14ac:dyDescent="0.2">
      <c r="A161" s="305"/>
      <c r="B161" s="426">
        <v>40</v>
      </c>
      <c r="C161" s="656"/>
      <c r="D161" s="576" t="str">
        <f>'3.1_検定依頼書_受検機器情報（依頼元=&gt;JCW)'!C161</f>
        <v>選択要</v>
      </c>
      <c r="E161" s="576" t="str">
        <f>'3.1_検定依頼書_受検機器情報（依頼元=&gt;JCW)'!D161</f>
        <v>必須</v>
      </c>
      <c r="F161" s="584">
        <f>'3.1_検定依頼書_受検機器情報（依頼元=&gt;JCW)'!E161</f>
        <v>0</v>
      </c>
      <c r="G161" s="584">
        <f>'3.1_検定依頼書_受検機器情報（依頼元=&gt;JCW)'!F161</f>
        <v>0</v>
      </c>
      <c r="H161" s="578">
        <f>'3.1_検定依頼書_受検機器情報（依頼元=&gt;JCW)'!G161</f>
        <v>0</v>
      </c>
      <c r="I161" s="554" t="str">
        <f>'3.1_検定依頼書_受検機器情報（依頼元=&gt;JCW)'!H161</f>
        <v>必須</v>
      </c>
      <c r="J161" s="581" t="s">
        <v>277</v>
      </c>
      <c r="K161" s="581" t="s">
        <v>277</v>
      </c>
      <c r="L161" s="587" t="s">
        <v>277</v>
      </c>
      <c r="M161" s="587" t="s">
        <v>277</v>
      </c>
      <c r="N161" s="587" t="s">
        <v>417</v>
      </c>
      <c r="O161" s="587" t="s">
        <v>513</v>
      </c>
      <c r="P161" s="587" t="s">
        <v>411</v>
      </c>
      <c r="Q161" s="576" t="str">
        <f>'3.1_検定依頼書_受検機器情報（依頼元=&gt;JCW)'!N161</f>
        <v>選択要</v>
      </c>
      <c r="R161" s="554" t="str">
        <f>'3.1_検定依頼書_受検機器情報（依頼元=&gt;JCW)'!O161</f>
        <v>選択要</v>
      </c>
      <c r="S161" s="576" t="str">
        <f>'3.1_検定依頼書_受検機器情報（依頼元=&gt;JCW)'!P161</f>
        <v>必須</v>
      </c>
      <c r="T161" s="581"/>
      <c r="U161" s="662" t="str">
        <f>'3.1_検定依頼書_受検機器情報（依頼元=&gt;JCW)'!R161</f>
        <v>必須</v>
      </c>
      <c r="V161" s="662" t="str">
        <f>'3.1_検定依頼書_受検機器情報（依頼元=&gt;JCW)'!S161</f>
        <v>必須</v>
      </c>
      <c r="W161" s="563" t="str">
        <f>'3.1_検定依頼書_受検機器情報（依頼元=&gt;JCW)'!T161</f>
        <v>必須</v>
      </c>
      <c r="X161" s="566" t="s">
        <v>51</v>
      </c>
      <c r="Y161" s="665"/>
      <c r="Z161" s="665"/>
      <c r="AA161" s="569"/>
      <c r="AB161" s="659" t="str">
        <f>'3.1_検定依頼書_受検機器情報（依頼元=&gt;JCW)'!W161</f>
        <v>必須</v>
      </c>
      <c r="AC161" s="659" t="str">
        <f>'3.1_検定依頼書_受検機器情報（依頼元=&gt;JCW)'!X161</f>
        <v>必須</v>
      </c>
      <c r="AD161" s="572" t="s">
        <v>514</v>
      </c>
      <c r="AE161" s="572" t="s">
        <v>515</v>
      </c>
      <c r="AF161" s="572" t="s" ph="1">
        <v>481</v>
      </c>
      <c r="AG161" s="572" t="s">
        <v>424</v>
      </c>
      <c r="AH161" s="554" t="str">
        <f>'3.1_検定依頼書_受検機器情報（依頼元=&gt;JCW)'!Y161</f>
        <v>選択要</v>
      </c>
      <c r="AI161" s="557" t="s">
        <v>411</v>
      </c>
      <c r="AJ161" s="70" t="s">
        <v>92</v>
      </c>
      <c r="AK161" s="212" t="str">
        <f>'3.1_検定依頼書_受検機器情報（依頼元=&gt;JCW)'!AB161</f>
        <v>必須</v>
      </c>
      <c r="AL161" s="214" t="str">
        <f>'3.1_検定依頼書_受検機器情報（依頼元=&gt;JCW)'!AC161</f>
        <v>必須</v>
      </c>
      <c r="AM161" s="196" t="s">
        <v>2</v>
      </c>
      <c r="AN161" s="196" t="s">
        <v>2</v>
      </c>
      <c r="AO161" s="196" t="s">
        <v>2</v>
      </c>
      <c r="AP161" s="197" t="s">
        <v>447</v>
      </c>
    </row>
    <row r="162" spans="1:42" ht="28.5" customHeight="1" x14ac:dyDescent="0.2">
      <c r="A162" s="305"/>
      <c r="B162" s="575"/>
      <c r="C162" s="657"/>
      <c r="D162" s="477"/>
      <c r="E162" s="477"/>
      <c r="F162" s="585"/>
      <c r="G162" s="585"/>
      <c r="H162" s="579"/>
      <c r="I162" s="555"/>
      <c r="J162" s="582"/>
      <c r="K162" s="582"/>
      <c r="L162" s="588"/>
      <c r="M162" s="588"/>
      <c r="N162" s="588"/>
      <c r="O162" s="588"/>
      <c r="P162" s="588"/>
      <c r="Q162" s="477"/>
      <c r="R162" s="555"/>
      <c r="S162" s="477"/>
      <c r="T162" s="582"/>
      <c r="U162" s="663"/>
      <c r="V162" s="663"/>
      <c r="W162" s="564"/>
      <c r="X162" s="567"/>
      <c r="Y162" s="666"/>
      <c r="Z162" s="666"/>
      <c r="AA162" s="570"/>
      <c r="AB162" s="660"/>
      <c r="AC162" s="660"/>
      <c r="AD162" s="573"/>
      <c r="AE162" s="573"/>
      <c r="AF162" s="573" ph="1"/>
      <c r="AG162" s="573"/>
      <c r="AH162" s="555"/>
      <c r="AI162" s="558"/>
      <c r="AJ162" s="69" t="s">
        <v>93</v>
      </c>
      <c r="AK162" s="213" t="str">
        <f>'3.1_検定依頼書_受検機器情報（依頼元=&gt;JCW)'!AB162</f>
        <v>必須</v>
      </c>
      <c r="AL162" s="215" t="str">
        <f>'3.1_検定依頼書_受検機器情報（依頼元=&gt;JCW)'!AC162</f>
        <v>必須</v>
      </c>
      <c r="AM162" s="198" t="s">
        <v>2</v>
      </c>
      <c r="AN162" s="198" t="s">
        <v>2</v>
      </c>
      <c r="AO162" s="198" t="s">
        <v>2</v>
      </c>
      <c r="AP162" s="199" t="s">
        <v>448</v>
      </c>
    </row>
    <row r="163" spans="1:42" ht="28.5" customHeight="1" x14ac:dyDescent="0.2">
      <c r="A163" s="305"/>
      <c r="B163" s="575"/>
      <c r="C163" s="657"/>
      <c r="D163" s="477"/>
      <c r="E163" s="477"/>
      <c r="F163" s="585"/>
      <c r="G163" s="585"/>
      <c r="H163" s="579"/>
      <c r="I163" s="555"/>
      <c r="J163" s="582"/>
      <c r="K163" s="582"/>
      <c r="L163" s="588"/>
      <c r="M163" s="588"/>
      <c r="N163" s="588"/>
      <c r="O163" s="588"/>
      <c r="P163" s="588"/>
      <c r="Q163" s="477"/>
      <c r="R163" s="555"/>
      <c r="S163" s="477"/>
      <c r="T163" s="582"/>
      <c r="U163" s="663"/>
      <c r="V163" s="663"/>
      <c r="W163" s="564"/>
      <c r="X163" s="567"/>
      <c r="Y163" s="666"/>
      <c r="Z163" s="666"/>
      <c r="AA163" s="570"/>
      <c r="AB163" s="660"/>
      <c r="AC163" s="660"/>
      <c r="AD163" s="573"/>
      <c r="AE163" s="573"/>
      <c r="AF163" s="573" ph="1"/>
      <c r="AG163" s="573"/>
      <c r="AH163" s="555"/>
      <c r="AI163" s="558"/>
      <c r="AJ163" s="69" t="s">
        <v>22</v>
      </c>
      <c r="AK163" s="178" t="s">
        <v>405</v>
      </c>
      <c r="AL163" s="194" t="s">
        <v>406</v>
      </c>
      <c r="AM163" s="198" t="s">
        <v>428</v>
      </c>
      <c r="AN163" s="198" t="s">
        <v>428</v>
      </c>
      <c r="AO163" s="198" t="s">
        <v>428</v>
      </c>
      <c r="AP163" s="199" t="s">
        <v>428</v>
      </c>
    </row>
    <row r="164" spans="1:42" ht="28.5" customHeight="1" thickBot="1" x14ac:dyDescent="0.25">
      <c r="A164" s="305"/>
      <c r="B164" s="427"/>
      <c r="C164" s="658"/>
      <c r="D164" s="577"/>
      <c r="E164" s="577"/>
      <c r="F164" s="586"/>
      <c r="G164" s="586"/>
      <c r="H164" s="580"/>
      <c r="I164" s="556"/>
      <c r="J164" s="583"/>
      <c r="K164" s="583"/>
      <c r="L164" s="589"/>
      <c r="M164" s="589"/>
      <c r="N164" s="589"/>
      <c r="O164" s="589"/>
      <c r="P164" s="589"/>
      <c r="Q164" s="577"/>
      <c r="R164" s="556"/>
      <c r="S164" s="577"/>
      <c r="T164" s="583"/>
      <c r="U164" s="664"/>
      <c r="V164" s="664"/>
      <c r="W164" s="565"/>
      <c r="X164" s="568"/>
      <c r="Y164" s="667"/>
      <c r="Z164" s="667"/>
      <c r="AA164" s="571"/>
      <c r="AB164" s="661"/>
      <c r="AC164" s="661"/>
      <c r="AD164" s="574"/>
      <c r="AE164" s="574"/>
      <c r="AF164" s="574" ph="1"/>
      <c r="AG164" s="574"/>
      <c r="AH164" s="556"/>
      <c r="AI164" s="559"/>
      <c r="AJ164" s="71" t="s">
        <v>23</v>
      </c>
      <c r="AK164" s="179" t="s">
        <v>406</v>
      </c>
      <c r="AL164" s="195" t="s">
        <v>406</v>
      </c>
      <c r="AM164" s="200" t="s">
        <v>428</v>
      </c>
      <c r="AN164" s="200" t="s">
        <v>428</v>
      </c>
      <c r="AO164" s="200" t="s">
        <v>428</v>
      </c>
      <c r="AP164" s="201" t="s">
        <v>428</v>
      </c>
    </row>
    <row r="165" spans="1:42" s="218" customFormat="1" ht="76.5" customHeight="1" x14ac:dyDescent="0.2">
      <c r="B165" s="680" t="s">
        <v>89</v>
      </c>
      <c r="C165" s="679" t="s">
        <v>132</v>
      </c>
      <c r="D165" s="679" t="s">
        <v>398</v>
      </c>
      <c r="E165" s="679" t="s">
        <v>90</v>
      </c>
      <c r="F165" s="610" t="s">
        <v>407</v>
      </c>
      <c r="G165" s="610" t="s">
        <v>20</v>
      </c>
      <c r="H165" s="610" t="str">
        <f>'3.1_検定依頼書_受検機器情報（依頼元=&gt;JCW)'!G3</f>
        <v>ﾌﾟﾛｼﾞｪｸﾄNo・工号・ﾗｲﾝ名等</v>
      </c>
      <c r="I165" s="679" t="str">
        <f>'3.1_検定依頼書_受検機器情報（依頼元=&gt;JCW)'!H3</f>
        <v>型式</v>
      </c>
      <c r="J165" s="610" t="str">
        <f>'3.1_検定依頼書_受検機器情報（依頼元=&gt;JCW)'!I3</f>
        <v>型式承認番号表示</v>
      </c>
      <c r="K165" s="610" t="s">
        <v>21</v>
      </c>
      <c r="L165" s="610" t="s">
        <v>408</v>
      </c>
      <c r="M165" s="610" t="s">
        <v>409</v>
      </c>
      <c r="N165" s="610" t="s">
        <v>470</v>
      </c>
      <c r="O165" s="610" t="s">
        <v>471</v>
      </c>
      <c r="P165" s="610" t="s">
        <v>418</v>
      </c>
      <c r="Q165" s="610" t="s">
        <v>472</v>
      </c>
      <c r="R165" s="677" t="s">
        <v>479</v>
      </c>
      <c r="S165" s="679" t="s">
        <v>18</v>
      </c>
      <c r="T165" s="610" t="s">
        <v>473</v>
      </c>
      <c r="U165" s="610" t="s">
        <v>474</v>
      </c>
      <c r="V165" s="610" t="s">
        <v>435</v>
      </c>
      <c r="W165" s="673" t="s">
        <v>285</v>
      </c>
      <c r="X165" s="675" t="s">
        <v>387</v>
      </c>
      <c r="Y165" s="610" t="s">
        <v>475</v>
      </c>
      <c r="Z165" s="610" t="s">
        <v>476</v>
      </c>
      <c r="AA165" s="610" t="s">
        <v>455</v>
      </c>
      <c r="AB165" s="216" t="s">
        <v>401</v>
      </c>
      <c r="AC165" s="216" t="s">
        <v>400</v>
      </c>
      <c r="AD165" s="610" t="s">
        <v>419</v>
      </c>
      <c r="AE165" s="610" t="s">
        <v>421</v>
      </c>
      <c r="AF165" s="610" t="s">
        <v>423</v>
      </c>
      <c r="AG165" s="610" t="s">
        <v>437</v>
      </c>
      <c r="AH165" s="610" t="s">
        <v>413</v>
      </c>
      <c r="AI165" s="610" t="s">
        <v>436</v>
      </c>
      <c r="AJ165" s="668" t="s">
        <v>403</v>
      </c>
      <c r="AK165" s="668"/>
      <c r="AL165" s="217" t="s">
        <v>404</v>
      </c>
      <c r="AM165" s="216" t="s">
        <v>425</v>
      </c>
      <c r="AN165" s="216" t="s">
        <v>426</v>
      </c>
      <c r="AO165" s="222" t="s">
        <v>477</v>
      </c>
      <c r="AP165" s="223" t="s">
        <v>478</v>
      </c>
    </row>
    <row r="166" spans="1:42" s="218" customFormat="1" ht="40" customHeight="1" thickBot="1" x14ac:dyDescent="0.25">
      <c r="B166" s="681"/>
      <c r="C166" s="672"/>
      <c r="D166" s="672"/>
      <c r="E166" s="672"/>
      <c r="F166" s="611"/>
      <c r="G166" s="611"/>
      <c r="H166" s="672"/>
      <c r="I166" s="672"/>
      <c r="J166" s="611"/>
      <c r="K166" s="611"/>
      <c r="L166" s="611"/>
      <c r="M166" s="611"/>
      <c r="N166" s="611"/>
      <c r="O166" s="611"/>
      <c r="P166" s="611"/>
      <c r="Q166" s="611"/>
      <c r="R166" s="678"/>
      <c r="S166" s="672"/>
      <c r="T166" s="672"/>
      <c r="U166" s="611"/>
      <c r="V166" s="611"/>
      <c r="W166" s="674"/>
      <c r="X166" s="676"/>
      <c r="Y166" s="611"/>
      <c r="Z166" s="611"/>
      <c r="AA166" s="611"/>
      <c r="AB166" s="611" t="s">
        <v>456</v>
      </c>
      <c r="AC166" s="611"/>
      <c r="AD166" s="611"/>
      <c r="AE166" s="611"/>
      <c r="AF166" s="611"/>
      <c r="AG166" s="611"/>
      <c r="AH166" s="611"/>
      <c r="AI166" s="611"/>
      <c r="AJ166" s="669" t="s">
        <v>427</v>
      </c>
      <c r="AK166" s="670"/>
      <c r="AL166" s="670"/>
      <c r="AM166" s="670"/>
      <c r="AN166" s="670"/>
      <c r="AO166" s="670"/>
      <c r="AP166" s="671"/>
    </row>
    <row r="167" spans="1:42" s="218" customFormat="1" x14ac:dyDescent="0.2">
      <c r="F167" s="225"/>
      <c r="G167" s="225"/>
      <c r="J167" s="225"/>
      <c r="K167" s="225"/>
      <c r="L167" s="225"/>
      <c r="M167" s="225"/>
      <c r="N167" s="225"/>
      <c r="O167" s="225"/>
      <c r="P167" s="225"/>
      <c r="Q167" s="225"/>
      <c r="R167" s="226"/>
      <c r="U167" s="225"/>
      <c r="V167" s="225"/>
      <c r="W167" s="225"/>
      <c r="X167" s="225"/>
      <c r="Y167" s="225"/>
      <c r="Z167" s="225"/>
      <c r="AA167" s="225"/>
      <c r="AB167" s="225"/>
      <c r="AC167" s="225"/>
      <c r="AD167" s="225"/>
      <c r="AE167" s="225"/>
      <c r="AF167" s="225"/>
      <c r="AG167" s="225"/>
      <c r="AH167" s="225"/>
      <c r="AI167" s="225"/>
    </row>
    <row r="168" spans="1:42" ht="13.5" customHeight="1" x14ac:dyDescent="0.2"/>
    <row r="169" spans="1:42" ht="16" customHeight="1" x14ac:dyDescent="0.2">
      <c r="AC169" s="39"/>
      <c r="AL169" s="202" t="s">
        <v>429</v>
      </c>
      <c r="AM169" s="203">
        <f>MIN(AB5:AB84)</f>
        <v>0</v>
      </c>
      <c r="AN169" s="118"/>
      <c r="AO169" s="202" t="s">
        <v>431</v>
      </c>
      <c r="AP169" s="203">
        <f>MIN(AL5:AL84)</f>
        <v>0</v>
      </c>
    </row>
    <row r="170" spans="1:42" ht="13" customHeight="1" x14ac:dyDescent="0.2">
      <c r="AL170" s="202" t="s">
        <v>430</v>
      </c>
      <c r="AM170" s="203">
        <f>MAX(AC5:AC84)</f>
        <v>0</v>
      </c>
      <c r="AN170" s="118"/>
      <c r="AO170" s="202" t="s">
        <v>432</v>
      </c>
      <c r="AP170" s="203">
        <f>MAX(AL5:AL84)</f>
        <v>0</v>
      </c>
    </row>
    <row r="171" spans="1:42" ht="19.5" x14ac:dyDescent="0.2">
      <c r="AF171" ph="1"/>
    </row>
    <row r="172" spans="1:42" ht="19.5" x14ac:dyDescent="0.2">
      <c r="AF172" ph="1"/>
    </row>
    <row r="173" spans="1:42" ht="19.5" x14ac:dyDescent="0.2">
      <c r="AF173" ph="1"/>
      <c r="AJ173" s="224"/>
      <c r="AK173" s="224"/>
      <c r="AL173" s="224"/>
      <c r="AM173" s="224"/>
      <c r="AN173" s="224"/>
      <c r="AO173" s="224"/>
      <c r="AP173" s="224"/>
    </row>
    <row r="174" spans="1:42" ht="19.5" x14ac:dyDescent="0.2">
      <c r="AF174" ph="1"/>
    </row>
    <row r="175" spans="1:42" ht="19.5" x14ac:dyDescent="0.2">
      <c r="AF175" ph="1"/>
    </row>
    <row r="176" spans="1:42" ht="19.5" x14ac:dyDescent="0.2">
      <c r="AF176" ph="1"/>
    </row>
    <row r="177" spans="32:32" ht="19.5" x14ac:dyDescent="0.2">
      <c r="AF177" ph="1"/>
    </row>
    <row r="178" spans="32:32" ht="19.5" x14ac:dyDescent="0.2">
      <c r="AF178" ph="1"/>
    </row>
  </sheetData>
  <sheetProtection algorithmName="SHA-512" hashValue="At2PuEaPlgZYy4npA6+IF04ieORhetegh+IdXqcpgxeD6m6P7vKDoyyZi6eNufkiYK9bq/BD/lj5jr9PWd1ZyQ==" saltValue="Do397LbxaG643EnOvuZS3Q==" spinCount="100000" sheet="1" objects="1" scenarios="1" formatCells="0"/>
  <mergeCells count="1430">
    <mergeCell ref="Q57:Q60"/>
    <mergeCell ref="P29:P32"/>
    <mergeCell ref="P33:P36"/>
    <mergeCell ref="P37:P40"/>
    <mergeCell ref="O33:O36"/>
    <mergeCell ref="O37:O40"/>
    <mergeCell ref="O41:O44"/>
    <mergeCell ref="O45:O48"/>
    <mergeCell ref="O49:O52"/>
    <mergeCell ref="O53:O56"/>
    <mergeCell ref="C65:C68"/>
    <mergeCell ref="P81:P84"/>
    <mergeCell ref="P41:P44"/>
    <mergeCell ref="P45:P48"/>
    <mergeCell ref="P49:P52"/>
    <mergeCell ref="P53:P56"/>
    <mergeCell ref="P57:P60"/>
    <mergeCell ref="P61:P64"/>
    <mergeCell ref="C73:C76"/>
    <mergeCell ref="G73:G76"/>
    <mergeCell ref="H73:H76"/>
    <mergeCell ref="P65:P68"/>
    <mergeCell ref="P69:P72"/>
    <mergeCell ref="O81:O84"/>
    <mergeCell ref="O65:O68"/>
    <mergeCell ref="O69:O72"/>
    <mergeCell ref="O73:O76"/>
    <mergeCell ref="O77:O80"/>
    <mergeCell ref="K81:K84"/>
    <mergeCell ref="L81:L84"/>
    <mergeCell ref="M81:M84"/>
    <mergeCell ref="N81:N84"/>
    <mergeCell ref="L57:L60"/>
    <mergeCell ref="M57:M60"/>
    <mergeCell ref="N57:N60"/>
    <mergeCell ref="K25:K28"/>
    <mergeCell ref="L25:L28"/>
    <mergeCell ref="M69:M72"/>
    <mergeCell ref="N69:N72"/>
    <mergeCell ref="L53:L56"/>
    <mergeCell ref="M53:M56"/>
    <mergeCell ref="N53:N56"/>
    <mergeCell ref="N37:N40"/>
    <mergeCell ref="E73:E76"/>
    <mergeCell ref="F73:F76"/>
    <mergeCell ref="Y81:Y84"/>
    <mergeCell ref="AD81:AD84"/>
    <mergeCell ref="AF81:AF84"/>
    <mergeCell ref="Q81:Q84"/>
    <mergeCell ref="R81:R84"/>
    <mergeCell ref="S81:S84"/>
    <mergeCell ref="T81:T84"/>
    <mergeCell ref="U81:U84"/>
    <mergeCell ref="V81:V84"/>
    <mergeCell ref="Q69:Q72"/>
    <mergeCell ref="R69:R72"/>
    <mergeCell ref="S69:S72"/>
    <mergeCell ref="S73:S76"/>
    <mergeCell ref="T73:T76"/>
    <mergeCell ref="U73:U76"/>
    <mergeCell ref="R65:R68"/>
    <mergeCell ref="S65:S68"/>
    <mergeCell ref="T65:T68"/>
    <mergeCell ref="U65:U68"/>
    <mergeCell ref="AC81:AC84"/>
    <mergeCell ref="AI81:AI84"/>
    <mergeCell ref="W81:W84"/>
    <mergeCell ref="Z81:Z84"/>
    <mergeCell ref="AA81:AA84"/>
    <mergeCell ref="AB81:AB84"/>
    <mergeCell ref="AG81:AG84"/>
    <mergeCell ref="AH81:AH84"/>
    <mergeCell ref="X81:X84"/>
    <mergeCell ref="AE81:AE84"/>
    <mergeCell ref="C3:C4"/>
    <mergeCell ref="C5:C8"/>
    <mergeCell ref="C13:C16"/>
    <mergeCell ref="C17:C20"/>
    <mergeCell ref="C21:C24"/>
    <mergeCell ref="C25:C28"/>
    <mergeCell ref="C77:C80"/>
    <mergeCell ref="O3:O4"/>
    <mergeCell ref="O5:O8"/>
    <mergeCell ref="O13:O16"/>
    <mergeCell ref="O17:O20"/>
    <mergeCell ref="O21:O24"/>
    <mergeCell ref="O25:O28"/>
    <mergeCell ref="O29:O32"/>
    <mergeCell ref="C53:C56"/>
    <mergeCell ref="C57:C60"/>
    <mergeCell ref="C61:C64"/>
    <mergeCell ref="C69:C72"/>
    <mergeCell ref="C29:C32"/>
    <mergeCell ref="C33:C36"/>
    <mergeCell ref="C37:C40"/>
    <mergeCell ref="C41:C44"/>
    <mergeCell ref="B81:B84"/>
    <mergeCell ref="D81:D84"/>
    <mergeCell ref="E81:E84"/>
    <mergeCell ref="F81:F84"/>
    <mergeCell ref="G81:G84"/>
    <mergeCell ref="H81:H84"/>
    <mergeCell ref="T77:T80"/>
    <mergeCell ref="U77:U80"/>
    <mergeCell ref="V77:V80"/>
    <mergeCell ref="W77:W80"/>
    <mergeCell ref="Z77:Z80"/>
    <mergeCell ref="AA77:AA80"/>
    <mergeCell ref="X77:X80"/>
    <mergeCell ref="Y77:Y80"/>
    <mergeCell ref="L77:L80"/>
    <mergeCell ref="M77:M80"/>
    <mergeCell ref="C81:C84"/>
    <mergeCell ref="I81:I84"/>
    <mergeCell ref="J81:J84"/>
    <mergeCell ref="AI73:AI76"/>
    <mergeCell ref="B77:B80"/>
    <mergeCell ref="D77:D80"/>
    <mergeCell ref="E77:E80"/>
    <mergeCell ref="F77:F80"/>
    <mergeCell ref="G77:G80"/>
    <mergeCell ref="H77:H80"/>
    <mergeCell ref="I77:I80"/>
    <mergeCell ref="J77:J80"/>
    <mergeCell ref="K77:K80"/>
    <mergeCell ref="W73:W76"/>
    <mergeCell ref="Z73:Z76"/>
    <mergeCell ref="AA73:AA76"/>
    <mergeCell ref="AB73:AB76"/>
    <mergeCell ref="AG73:AG76"/>
    <mergeCell ref="AH73:AH76"/>
    <mergeCell ref="X73:X76"/>
    <mergeCell ref="Y73:Y76"/>
    <mergeCell ref="Q73:Q76"/>
    <mergeCell ref="R73:R76"/>
    <mergeCell ref="P73:P76"/>
    <mergeCell ref="P77:P80"/>
    <mergeCell ref="B73:B76"/>
    <mergeCell ref="AE73:AE76"/>
    <mergeCell ref="AE77:AE80"/>
    <mergeCell ref="AG77:AG80"/>
    <mergeCell ref="AH77:AH80"/>
    <mergeCell ref="AI77:AI80"/>
    <mergeCell ref="D73:D76"/>
    <mergeCell ref="L73:L76"/>
    <mergeCell ref="M73:M76"/>
    <mergeCell ref="N73:N76"/>
    <mergeCell ref="AE65:AE68"/>
    <mergeCell ref="AG69:AG72"/>
    <mergeCell ref="AH69:AH72"/>
    <mergeCell ref="AI69:AI72"/>
    <mergeCell ref="T69:T72"/>
    <mergeCell ref="U69:U72"/>
    <mergeCell ref="V69:V72"/>
    <mergeCell ref="W69:W72"/>
    <mergeCell ref="Z69:Z72"/>
    <mergeCell ref="AA69:AA72"/>
    <mergeCell ref="X69:X72"/>
    <mergeCell ref="Y69:Y72"/>
    <mergeCell ref="AF65:AF68"/>
    <mergeCell ref="AI65:AI68"/>
    <mergeCell ref="W65:W68"/>
    <mergeCell ref="Z65:Z68"/>
    <mergeCell ref="AA65:AA68"/>
    <mergeCell ref="AB65:AB68"/>
    <mergeCell ref="AG65:AG68"/>
    <mergeCell ref="X65:X68"/>
    <mergeCell ref="Y65:Y68"/>
    <mergeCell ref="AE69:AE72"/>
    <mergeCell ref="V65:V68"/>
    <mergeCell ref="AB69:AB72"/>
    <mergeCell ref="AH65:AH68"/>
    <mergeCell ref="AI57:AI60"/>
    <mergeCell ref="W57:W60"/>
    <mergeCell ref="Z57:Z60"/>
    <mergeCell ref="AA57:AA60"/>
    <mergeCell ref="AB57:AB60"/>
    <mergeCell ref="AG57:AG60"/>
    <mergeCell ref="AH57:AH60"/>
    <mergeCell ref="X57:X60"/>
    <mergeCell ref="Y57:Y60"/>
    <mergeCell ref="AI61:AI64"/>
    <mergeCell ref="T61:T64"/>
    <mergeCell ref="U61:U64"/>
    <mergeCell ref="V61:V64"/>
    <mergeCell ref="W61:W64"/>
    <mergeCell ref="Z61:Z64"/>
    <mergeCell ref="AA61:AA64"/>
    <mergeCell ref="X61:X64"/>
    <mergeCell ref="Y61:Y64"/>
    <mergeCell ref="AC61:AC64"/>
    <mergeCell ref="AF61:AF64"/>
    <mergeCell ref="AB61:AB64"/>
    <mergeCell ref="AG61:AG64"/>
    <mergeCell ref="AH61:AH64"/>
    <mergeCell ref="AD61:AD64"/>
    <mergeCell ref="AF57:AF60"/>
    <mergeCell ref="AC57:AC60"/>
    <mergeCell ref="AE61:AE64"/>
    <mergeCell ref="AI53:AI56"/>
    <mergeCell ref="T53:T56"/>
    <mergeCell ref="U53:U56"/>
    <mergeCell ref="V53:V56"/>
    <mergeCell ref="W53:W56"/>
    <mergeCell ref="Z53:Z56"/>
    <mergeCell ref="AA53:AA56"/>
    <mergeCell ref="X53:X56"/>
    <mergeCell ref="Y53:Y56"/>
    <mergeCell ref="AG53:AG56"/>
    <mergeCell ref="AH53:AH56"/>
    <mergeCell ref="AD53:AD56"/>
    <mergeCell ref="AE53:AE56"/>
    <mergeCell ref="Q53:Q56"/>
    <mergeCell ref="R53:R56"/>
    <mergeCell ref="S53:S56"/>
    <mergeCell ref="AC53:AC56"/>
    <mergeCell ref="AF53:AF56"/>
    <mergeCell ref="AB53:AB56"/>
    <mergeCell ref="S45:S48"/>
    <mergeCell ref="B53:B56"/>
    <mergeCell ref="D53:D56"/>
    <mergeCell ref="E53:E56"/>
    <mergeCell ref="F53:F56"/>
    <mergeCell ref="G53:G56"/>
    <mergeCell ref="H53:H56"/>
    <mergeCell ref="I53:I56"/>
    <mergeCell ref="J53:J56"/>
    <mergeCell ref="K53:K56"/>
    <mergeCell ref="AG49:AG52"/>
    <mergeCell ref="AH49:AH52"/>
    <mergeCell ref="X49:X52"/>
    <mergeCell ref="Y49:Y52"/>
    <mergeCell ref="Q49:Q52"/>
    <mergeCell ref="R49:R52"/>
    <mergeCell ref="S49:S52"/>
    <mergeCell ref="T49:T52"/>
    <mergeCell ref="U49:U52"/>
    <mergeCell ref="V49:V52"/>
    <mergeCell ref="W49:W52"/>
    <mergeCell ref="Z49:Z52"/>
    <mergeCell ref="AA49:AA52"/>
    <mergeCell ref="AB49:AB52"/>
    <mergeCell ref="AC49:AC52"/>
    <mergeCell ref="AD49:AD52"/>
    <mergeCell ref="AE49:AE52"/>
    <mergeCell ref="C49:C52"/>
    <mergeCell ref="AB45:AB48"/>
    <mergeCell ref="C45:C48"/>
    <mergeCell ref="AD45:AD48"/>
    <mergeCell ref="M45:M48"/>
    <mergeCell ref="AB37:AB40"/>
    <mergeCell ref="AG37:AG40"/>
    <mergeCell ref="AH37:AH40"/>
    <mergeCell ref="W37:W40"/>
    <mergeCell ref="Z37:Z40"/>
    <mergeCell ref="AG29:AG32"/>
    <mergeCell ref="AH29:AH32"/>
    <mergeCell ref="AA37:AA40"/>
    <mergeCell ref="AD33:AD36"/>
    <mergeCell ref="AD37:AD40"/>
    <mergeCell ref="B49:B52"/>
    <mergeCell ref="D49:D52"/>
    <mergeCell ref="E49:E52"/>
    <mergeCell ref="F49:F52"/>
    <mergeCell ref="G49:G52"/>
    <mergeCell ref="H49:H52"/>
    <mergeCell ref="T45:T48"/>
    <mergeCell ref="U45:U48"/>
    <mergeCell ref="V45:V48"/>
    <mergeCell ref="I49:I52"/>
    <mergeCell ref="J49:J52"/>
    <mergeCell ref="K49:K52"/>
    <mergeCell ref="L49:L52"/>
    <mergeCell ref="M49:M52"/>
    <mergeCell ref="N49:N52"/>
    <mergeCell ref="W45:W48"/>
    <mergeCell ref="Z45:Z48"/>
    <mergeCell ref="AA45:AA48"/>
    <mergeCell ref="X45:X48"/>
    <mergeCell ref="Y45:Y48"/>
    <mergeCell ref="L45:L48"/>
    <mergeCell ref="R45:R48"/>
    <mergeCell ref="B41:B44"/>
    <mergeCell ref="D41:D44"/>
    <mergeCell ref="E41:E44"/>
    <mergeCell ref="F41:F44"/>
    <mergeCell ref="G41:G44"/>
    <mergeCell ref="H41:H44"/>
    <mergeCell ref="T37:T40"/>
    <mergeCell ref="U37:U40"/>
    <mergeCell ref="V37:V40"/>
    <mergeCell ref="I41:I44"/>
    <mergeCell ref="J41:J44"/>
    <mergeCell ref="K41:K44"/>
    <mergeCell ref="L41:L44"/>
    <mergeCell ref="M41:M44"/>
    <mergeCell ref="N41:N44"/>
    <mergeCell ref="T41:T44"/>
    <mergeCell ref="S37:S40"/>
    <mergeCell ref="M37:M40"/>
    <mergeCell ref="S41:S44"/>
    <mergeCell ref="Q41:Q44"/>
    <mergeCell ref="T29:T32"/>
    <mergeCell ref="U29:U32"/>
    <mergeCell ref="V29:V32"/>
    <mergeCell ref="I33:I36"/>
    <mergeCell ref="J33:J36"/>
    <mergeCell ref="K33:K36"/>
    <mergeCell ref="L33:L36"/>
    <mergeCell ref="M33:M36"/>
    <mergeCell ref="N33:N36"/>
    <mergeCell ref="T33:T36"/>
    <mergeCell ref="U33:U36"/>
    <mergeCell ref="V33:V36"/>
    <mergeCell ref="Q33:Q36"/>
    <mergeCell ref="R33:R36"/>
    <mergeCell ref="S33:S36"/>
    <mergeCell ref="W29:W32"/>
    <mergeCell ref="R29:R32"/>
    <mergeCell ref="S29:S32"/>
    <mergeCell ref="J13:J16"/>
    <mergeCell ref="K13:K16"/>
    <mergeCell ref="M25:M28"/>
    <mergeCell ref="N25:N28"/>
    <mergeCell ref="T25:T28"/>
    <mergeCell ref="B21:B24"/>
    <mergeCell ref="D21:D24"/>
    <mergeCell ref="E21:E24"/>
    <mergeCell ref="F21:F24"/>
    <mergeCell ref="G21:G24"/>
    <mergeCell ref="H21:H24"/>
    <mergeCell ref="W21:W24"/>
    <mergeCell ref="Z21:Z24"/>
    <mergeCell ref="AA21:AA24"/>
    <mergeCell ref="X21:X24"/>
    <mergeCell ref="Y21:Y24"/>
    <mergeCell ref="L21:L24"/>
    <mergeCell ref="M21:M24"/>
    <mergeCell ref="N21:N24"/>
    <mergeCell ref="Q21:Q24"/>
    <mergeCell ref="R21:R24"/>
    <mergeCell ref="S21:S24"/>
    <mergeCell ref="I21:I24"/>
    <mergeCell ref="J21:J24"/>
    <mergeCell ref="K21:K24"/>
    <mergeCell ref="P21:P24"/>
    <mergeCell ref="P25:P28"/>
    <mergeCell ref="Q25:Q28"/>
    <mergeCell ref="R25:R28"/>
    <mergeCell ref="S25:S28"/>
    <mergeCell ref="Q17:Q20"/>
    <mergeCell ref="R17:R20"/>
    <mergeCell ref="B3:B4"/>
    <mergeCell ref="D3:D4"/>
    <mergeCell ref="E3:E4"/>
    <mergeCell ref="B17:B20"/>
    <mergeCell ref="D17:D20"/>
    <mergeCell ref="E17:E20"/>
    <mergeCell ref="F17:F20"/>
    <mergeCell ref="G17:G20"/>
    <mergeCell ref="H17:H20"/>
    <mergeCell ref="T13:T16"/>
    <mergeCell ref="U13:U16"/>
    <mergeCell ref="V13:V16"/>
    <mergeCell ref="I17:I20"/>
    <mergeCell ref="J17:J20"/>
    <mergeCell ref="K17:K20"/>
    <mergeCell ref="L17:L20"/>
    <mergeCell ref="M17:M20"/>
    <mergeCell ref="N17:N20"/>
    <mergeCell ref="T17:T20"/>
    <mergeCell ref="U17:U20"/>
    <mergeCell ref="V17:V20"/>
    <mergeCell ref="B13:B16"/>
    <mergeCell ref="D13:D16"/>
    <mergeCell ref="E13:E16"/>
    <mergeCell ref="F13:F16"/>
    <mergeCell ref="G13:G16"/>
    <mergeCell ref="H13:H16"/>
    <mergeCell ref="Q13:Q16"/>
    <mergeCell ref="R13:R16"/>
    <mergeCell ref="P13:P16"/>
    <mergeCell ref="P17:P20"/>
    <mergeCell ref="I13:I16"/>
    <mergeCell ref="K5:K8"/>
    <mergeCell ref="L5:L8"/>
    <mergeCell ref="M5:M8"/>
    <mergeCell ref="N5:N8"/>
    <mergeCell ref="B5:B8"/>
    <mergeCell ref="D5:D8"/>
    <mergeCell ref="E5:E8"/>
    <mergeCell ref="F5:F8"/>
    <mergeCell ref="G5:G8"/>
    <mergeCell ref="H5:H8"/>
    <mergeCell ref="I5:I8"/>
    <mergeCell ref="J5:J8"/>
    <mergeCell ref="B9:B12"/>
    <mergeCell ref="C9:C12"/>
    <mergeCell ref="D9:D12"/>
    <mergeCell ref="E9:E12"/>
    <mergeCell ref="F9:F12"/>
    <mergeCell ref="G9:G12"/>
    <mergeCell ref="H9:H12"/>
    <mergeCell ref="I9:I12"/>
    <mergeCell ref="J9:J12"/>
    <mergeCell ref="K9:K12"/>
    <mergeCell ref="F3:F4"/>
    <mergeCell ref="G3:G4"/>
    <mergeCell ref="H3:H4"/>
    <mergeCell ref="I3:I4"/>
    <mergeCell ref="J3:J4"/>
    <mergeCell ref="AB3:AC3"/>
    <mergeCell ref="R3:R4"/>
    <mergeCell ref="P3:P4"/>
    <mergeCell ref="AI3:AI4"/>
    <mergeCell ref="AJ4:AK4"/>
    <mergeCell ref="T3:T4"/>
    <mergeCell ref="U3:U4"/>
    <mergeCell ref="V3:V4"/>
    <mergeCell ref="W3:W4"/>
    <mergeCell ref="X3:X4"/>
    <mergeCell ref="AA3:AA4"/>
    <mergeCell ref="AD3:AD4"/>
    <mergeCell ref="AG3:AG4"/>
    <mergeCell ref="Y3:Y4"/>
    <mergeCell ref="Z3:Z4"/>
    <mergeCell ref="AE3:AE4"/>
    <mergeCell ref="K3:K4"/>
    <mergeCell ref="L3:L4"/>
    <mergeCell ref="M3:M4"/>
    <mergeCell ref="N3:N4"/>
    <mergeCell ref="AJ3:AP3"/>
    <mergeCell ref="Q3:Q4"/>
    <mergeCell ref="S3:S4"/>
    <mergeCell ref="AH3:AH4"/>
    <mergeCell ref="X5:X8"/>
    <mergeCell ref="AA5:AA8"/>
    <mergeCell ref="AB5:AB8"/>
    <mergeCell ref="AC5:AC8"/>
    <mergeCell ref="W13:W16"/>
    <mergeCell ref="Z13:Z16"/>
    <mergeCell ref="AA13:AA16"/>
    <mergeCell ref="L13:L16"/>
    <mergeCell ref="M13:M16"/>
    <mergeCell ref="N13:N16"/>
    <mergeCell ref="AD13:AD16"/>
    <mergeCell ref="R5:R8"/>
    <mergeCell ref="Q5:Q8"/>
    <mergeCell ref="S5:S8"/>
    <mergeCell ref="T5:T8"/>
    <mergeCell ref="U5:U8"/>
    <mergeCell ref="V5:V8"/>
    <mergeCell ref="W5:W8"/>
    <mergeCell ref="Y5:Y8"/>
    <mergeCell ref="Z5:Z8"/>
    <mergeCell ref="AD5:AD8"/>
    <mergeCell ref="X13:X16"/>
    <mergeCell ref="Y13:Y16"/>
    <mergeCell ref="AB13:AB16"/>
    <mergeCell ref="P5:P8"/>
    <mergeCell ref="L9:L12"/>
    <mergeCell ref="M9:M12"/>
    <mergeCell ref="N9:N12"/>
    <mergeCell ref="R9:R12"/>
    <mergeCell ref="P9:P12"/>
    <mergeCell ref="Q9:Q12"/>
    <mergeCell ref="S9:S12"/>
    <mergeCell ref="O9:O12"/>
    <mergeCell ref="AI49:AI52"/>
    <mergeCell ref="AF3:AF4"/>
    <mergeCell ref="AF5:AF8"/>
    <mergeCell ref="AF49:AF52"/>
    <mergeCell ref="AG9:AG12"/>
    <mergeCell ref="AH9:AH12"/>
    <mergeCell ref="AC21:AC24"/>
    <mergeCell ref="W25:W28"/>
    <mergeCell ref="X25:X28"/>
    <mergeCell ref="Y25:Y28"/>
    <mergeCell ref="Z25:Z28"/>
    <mergeCell ref="AA25:AA28"/>
    <mergeCell ref="AE13:AE16"/>
    <mergeCell ref="AE17:AE20"/>
    <mergeCell ref="AE21:AE24"/>
    <mergeCell ref="AE25:AE28"/>
    <mergeCell ref="AE29:AE32"/>
    <mergeCell ref="AE33:AE36"/>
    <mergeCell ref="AE37:AE40"/>
    <mergeCell ref="AE41:AE44"/>
    <mergeCell ref="AE45:AE48"/>
    <mergeCell ref="AC13:AC16"/>
    <mergeCell ref="AD17:AD20"/>
    <mergeCell ref="AD21:AD24"/>
    <mergeCell ref="AD25:AD28"/>
    <mergeCell ref="AD29:AD32"/>
    <mergeCell ref="AH5:AH8"/>
    <mergeCell ref="AE5:AE8"/>
    <mergeCell ref="AG13:AG16"/>
    <mergeCell ref="AH13:AH16"/>
    <mergeCell ref="AG21:AG24"/>
    <mergeCell ref="AH21:AH24"/>
    <mergeCell ref="AG5:AG8"/>
    <mergeCell ref="AF13:AF16"/>
    <mergeCell ref="AF17:AF20"/>
    <mergeCell ref="AF21:AF24"/>
    <mergeCell ref="AF25:AF28"/>
    <mergeCell ref="AF29:AF32"/>
    <mergeCell ref="AF33:AF36"/>
    <mergeCell ref="AF37:AF40"/>
    <mergeCell ref="AF41:AF44"/>
    <mergeCell ref="AI5:AI8"/>
    <mergeCell ref="AI13:AI16"/>
    <mergeCell ref="AI21:AI24"/>
    <mergeCell ref="AI29:AI32"/>
    <mergeCell ref="AI37:AI40"/>
    <mergeCell ref="AI45:AI48"/>
    <mergeCell ref="AG45:AG48"/>
    <mergeCell ref="AH45:AH48"/>
    <mergeCell ref="AI9:AI12"/>
    <mergeCell ref="AF45:AF48"/>
    <mergeCell ref="S17:S20"/>
    <mergeCell ref="W17:W20"/>
    <mergeCell ref="X17:X20"/>
    <mergeCell ref="Y17:Y20"/>
    <mergeCell ref="Z17:Z20"/>
    <mergeCell ref="AA17:AA20"/>
    <mergeCell ref="AB17:AB20"/>
    <mergeCell ref="AC17:AC20"/>
    <mergeCell ref="AG17:AG20"/>
    <mergeCell ref="AH17:AH20"/>
    <mergeCell ref="AI17:AI20"/>
    <mergeCell ref="U9:U12"/>
    <mergeCell ref="V9:V12"/>
    <mergeCell ref="W9:W12"/>
    <mergeCell ref="X9:X12"/>
    <mergeCell ref="Y9:Y12"/>
    <mergeCell ref="Z9:Z12"/>
    <mergeCell ref="AA9:AA12"/>
    <mergeCell ref="AB9:AB12"/>
    <mergeCell ref="AC9:AC12"/>
    <mergeCell ref="T9:T12"/>
    <mergeCell ref="S13:S16"/>
    <mergeCell ref="AB25:AB28"/>
    <mergeCell ref="AC25:AC28"/>
    <mergeCell ref="U25:U28"/>
    <mergeCell ref="V25:V28"/>
    <mergeCell ref="AB21:AB24"/>
    <mergeCell ref="AD9:AD12"/>
    <mergeCell ref="AE9:AE12"/>
    <mergeCell ref="AF9:AF12"/>
    <mergeCell ref="T21:T24"/>
    <mergeCell ref="U21:U24"/>
    <mergeCell ref="V21:V24"/>
    <mergeCell ref="AG25:AG28"/>
    <mergeCell ref="AH25:AH28"/>
    <mergeCell ref="AI25:AI28"/>
    <mergeCell ref="B29:B32"/>
    <mergeCell ref="D29:D32"/>
    <mergeCell ref="E29:E32"/>
    <mergeCell ref="F29:F32"/>
    <mergeCell ref="G29:G32"/>
    <mergeCell ref="H29:H32"/>
    <mergeCell ref="I29:I32"/>
    <mergeCell ref="J29:J32"/>
    <mergeCell ref="K29:K32"/>
    <mergeCell ref="AC29:AC32"/>
    <mergeCell ref="Z29:Z32"/>
    <mergeCell ref="AA29:AA32"/>
    <mergeCell ref="X29:X32"/>
    <mergeCell ref="Y29:Y32"/>
    <mergeCell ref="L29:L32"/>
    <mergeCell ref="M29:M32"/>
    <mergeCell ref="N29:N32"/>
    <mergeCell ref="Q29:Q32"/>
    <mergeCell ref="AB29:AB32"/>
    <mergeCell ref="B25:B28"/>
    <mergeCell ref="D25:D28"/>
    <mergeCell ref="E25:E28"/>
    <mergeCell ref="F25:F28"/>
    <mergeCell ref="G25:G28"/>
    <mergeCell ref="H25:H28"/>
    <mergeCell ref="I25:I28"/>
    <mergeCell ref="J25:J28"/>
    <mergeCell ref="AI33:AI36"/>
    <mergeCell ref="B37:B40"/>
    <mergeCell ref="D37:D40"/>
    <mergeCell ref="E37:E40"/>
    <mergeCell ref="F37:F40"/>
    <mergeCell ref="G37:G40"/>
    <mergeCell ref="H37:H40"/>
    <mergeCell ref="I37:I40"/>
    <mergeCell ref="J37:J40"/>
    <mergeCell ref="K37:K40"/>
    <mergeCell ref="AC37:AC40"/>
    <mergeCell ref="W33:W36"/>
    <mergeCell ref="X33:X36"/>
    <mergeCell ref="Y33:Y36"/>
    <mergeCell ref="Z33:Z36"/>
    <mergeCell ref="AA33:AA36"/>
    <mergeCell ref="AB33:AB36"/>
    <mergeCell ref="AC33:AC36"/>
    <mergeCell ref="AG33:AG36"/>
    <mergeCell ref="AH33:AH36"/>
    <mergeCell ref="X37:X40"/>
    <mergeCell ref="Y37:Y40"/>
    <mergeCell ref="L37:L40"/>
    <mergeCell ref="B33:B36"/>
    <mergeCell ref="D33:D36"/>
    <mergeCell ref="E33:E36"/>
    <mergeCell ref="F33:F36"/>
    <mergeCell ref="G33:G36"/>
    <mergeCell ref="H33:H36"/>
    <mergeCell ref="Q37:Q40"/>
    <mergeCell ref="R37:R40"/>
    <mergeCell ref="AI41:AI44"/>
    <mergeCell ref="B45:B48"/>
    <mergeCell ref="D45:D48"/>
    <mergeCell ref="E45:E48"/>
    <mergeCell ref="F45:F48"/>
    <mergeCell ref="G45:G48"/>
    <mergeCell ref="H45:H48"/>
    <mergeCell ref="I45:I48"/>
    <mergeCell ref="J45:J48"/>
    <mergeCell ref="K45:K48"/>
    <mergeCell ref="AC45:AC48"/>
    <mergeCell ref="W41:W44"/>
    <mergeCell ref="X41:X44"/>
    <mergeCell ref="Y41:Y44"/>
    <mergeCell ref="Z41:Z44"/>
    <mergeCell ref="AA41:AA44"/>
    <mergeCell ref="AB41:AB44"/>
    <mergeCell ref="AC41:AC44"/>
    <mergeCell ref="AG41:AG44"/>
    <mergeCell ref="AH41:AH44"/>
    <mergeCell ref="AD41:AD44"/>
    <mergeCell ref="U41:U44"/>
    <mergeCell ref="V41:V44"/>
    <mergeCell ref="R41:R44"/>
    <mergeCell ref="N45:N48"/>
    <mergeCell ref="Q45:Q48"/>
    <mergeCell ref="J65:J68"/>
    <mergeCell ref="K65:K68"/>
    <mergeCell ref="L65:L68"/>
    <mergeCell ref="M65:M68"/>
    <mergeCell ref="N65:N68"/>
    <mergeCell ref="Q65:Q68"/>
    <mergeCell ref="B57:B60"/>
    <mergeCell ref="D57:D60"/>
    <mergeCell ref="E57:E60"/>
    <mergeCell ref="F57:F60"/>
    <mergeCell ref="G57:G60"/>
    <mergeCell ref="H57:H60"/>
    <mergeCell ref="B61:B64"/>
    <mergeCell ref="D61:D64"/>
    <mergeCell ref="E61:E64"/>
    <mergeCell ref="F61:F64"/>
    <mergeCell ref="G61:G64"/>
    <mergeCell ref="H61:H64"/>
    <mergeCell ref="I61:I64"/>
    <mergeCell ref="J61:J64"/>
    <mergeCell ref="K61:K64"/>
    <mergeCell ref="L61:L64"/>
    <mergeCell ref="M61:M64"/>
    <mergeCell ref="N61:N64"/>
    <mergeCell ref="Q61:Q64"/>
    <mergeCell ref="B65:B68"/>
    <mergeCell ref="D65:D68"/>
    <mergeCell ref="E65:E68"/>
    <mergeCell ref="F65:F68"/>
    <mergeCell ref="G65:G68"/>
    <mergeCell ref="R61:R64"/>
    <mergeCell ref="S61:S64"/>
    <mergeCell ref="O61:O64"/>
    <mergeCell ref="I57:I60"/>
    <mergeCell ref="J57:J60"/>
    <mergeCell ref="K57:K60"/>
    <mergeCell ref="AF73:AF76"/>
    <mergeCell ref="AC77:AC80"/>
    <mergeCell ref="AD77:AD80"/>
    <mergeCell ref="AF77:AF80"/>
    <mergeCell ref="AC73:AC76"/>
    <mergeCell ref="V73:V76"/>
    <mergeCell ref="I73:I76"/>
    <mergeCell ref="J73:J76"/>
    <mergeCell ref="K73:K76"/>
    <mergeCell ref="N77:N80"/>
    <mergeCell ref="Q77:Q80"/>
    <mergeCell ref="R77:R80"/>
    <mergeCell ref="S77:S80"/>
    <mergeCell ref="AB77:AB80"/>
    <mergeCell ref="AF69:AF72"/>
    <mergeCell ref="AD69:AD72"/>
    <mergeCell ref="AD73:AD76"/>
    <mergeCell ref="R57:R60"/>
    <mergeCell ref="S57:S60"/>
    <mergeCell ref="T57:T60"/>
    <mergeCell ref="U57:U60"/>
    <mergeCell ref="V57:V60"/>
    <mergeCell ref="AD57:AD60"/>
    <mergeCell ref="AE57:AE60"/>
    <mergeCell ref="O57:O60"/>
    <mergeCell ref="AD65:AD68"/>
    <mergeCell ref="H65:H68"/>
    <mergeCell ref="AC65:AC68"/>
    <mergeCell ref="B69:B72"/>
    <mergeCell ref="D69:D72"/>
    <mergeCell ref="E69:E72"/>
    <mergeCell ref="F69:F72"/>
    <mergeCell ref="G69:G72"/>
    <mergeCell ref="H69:H72"/>
    <mergeCell ref="I69:I72"/>
    <mergeCell ref="J69:J72"/>
    <mergeCell ref="K69:K72"/>
    <mergeCell ref="AC69:AC72"/>
    <mergeCell ref="I65:I68"/>
    <mergeCell ref="L69:L72"/>
    <mergeCell ref="K165:K166"/>
    <mergeCell ref="L165:L166"/>
    <mergeCell ref="M165:M166"/>
    <mergeCell ref="N165:N166"/>
    <mergeCell ref="O165:O166"/>
    <mergeCell ref="P165:P166"/>
    <mergeCell ref="Q165:Q166"/>
    <mergeCell ref="R165:R166"/>
    <mergeCell ref="S165:S166"/>
    <mergeCell ref="B165:B166"/>
    <mergeCell ref="C165:C166"/>
    <mergeCell ref="D165:D166"/>
    <mergeCell ref="E165:E166"/>
    <mergeCell ref="F165:F166"/>
    <mergeCell ref="G165:G166"/>
    <mergeCell ref="H165:H166"/>
    <mergeCell ref="I165:I166"/>
    <mergeCell ref="J165:J166"/>
    <mergeCell ref="AB166:AC166"/>
    <mergeCell ref="AE165:AE166"/>
    <mergeCell ref="AF165:AF166"/>
    <mergeCell ref="AG165:AG166"/>
    <mergeCell ref="AH165:AH166"/>
    <mergeCell ref="AI165:AI166"/>
    <mergeCell ref="AJ165:AK165"/>
    <mergeCell ref="AJ166:AP166"/>
    <mergeCell ref="T165:T166"/>
    <mergeCell ref="U165:U166"/>
    <mergeCell ref="V165:V166"/>
    <mergeCell ref="W165:W166"/>
    <mergeCell ref="X165:X166"/>
    <mergeCell ref="Y165:Y166"/>
    <mergeCell ref="Z165:Z166"/>
    <mergeCell ref="AA165:AA166"/>
    <mergeCell ref="AD165:AD166"/>
    <mergeCell ref="AA85:AA88"/>
    <mergeCell ref="AB85:AB88"/>
    <mergeCell ref="K85:K88"/>
    <mergeCell ref="L85:L88"/>
    <mergeCell ref="M85:M88"/>
    <mergeCell ref="N85:N88"/>
    <mergeCell ref="O85:O88"/>
    <mergeCell ref="P85:P88"/>
    <mergeCell ref="Q85:Q88"/>
    <mergeCell ref="R85:R88"/>
    <mergeCell ref="S85:S88"/>
    <mergeCell ref="B85:B88"/>
    <mergeCell ref="C85:C88"/>
    <mergeCell ref="D85:D88"/>
    <mergeCell ref="E85:E88"/>
    <mergeCell ref="F85:F88"/>
    <mergeCell ref="G85:G88"/>
    <mergeCell ref="H85:H88"/>
    <mergeCell ref="I85:I88"/>
    <mergeCell ref="J85:J88"/>
    <mergeCell ref="AA89:AA92"/>
    <mergeCell ref="AC85:AC88"/>
    <mergeCell ref="AD85:AD88"/>
    <mergeCell ref="AE85:AE88"/>
    <mergeCell ref="AF85:AF88"/>
    <mergeCell ref="AG85:AG88"/>
    <mergeCell ref="AH85:AH88"/>
    <mergeCell ref="AI85:AI88"/>
    <mergeCell ref="B89:B92"/>
    <mergeCell ref="C89:C92"/>
    <mergeCell ref="D89:D92"/>
    <mergeCell ref="E89:E92"/>
    <mergeCell ref="F89:F92"/>
    <mergeCell ref="G89:G92"/>
    <mergeCell ref="H89:H92"/>
    <mergeCell ref="I89:I92"/>
    <mergeCell ref="J89:J92"/>
    <mergeCell ref="K89:K92"/>
    <mergeCell ref="L89:L92"/>
    <mergeCell ref="M89:M92"/>
    <mergeCell ref="N89:N92"/>
    <mergeCell ref="O89:O92"/>
    <mergeCell ref="P89:P92"/>
    <mergeCell ref="Q89:Q92"/>
    <mergeCell ref="R89:R92"/>
    <mergeCell ref="T85:T88"/>
    <mergeCell ref="U85:U88"/>
    <mergeCell ref="V85:V88"/>
    <mergeCell ref="W85:W88"/>
    <mergeCell ref="X85:X88"/>
    <mergeCell ref="Y85:Y88"/>
    <mergeCell ref="Z85:Z88"/>
    <mergeCell ref="AB89:AB92"/>
    <mergeCell ref="AC89:AC92"/>
    <mergeCell ref="AD89:AD92"/>
    <mergeCell ref="AE89:AE92"/>
    <mergeCell ref="AF89:AF92"/>
    <mergeCell ref="AG89:AG92"/>
    <mergeCell ref="AH89:AH92"/>
    <mergeCell ref="AI89:AI92"/>
    <mergeCell ref="B93:B96"/>
    <mergeCell ref="C93:C96"/>
    <mergeCell ref="D93:D96"/>
    <mergeCell ref="E93:E96"/>
    <mergeCell ref="F93:F96"/>
    <mergeCell ref="G93:G96"/>
    <mergeCell ref="H93:H96"/>
    <mergeCell ref="I93:I96"/>
    <mergeCell ref="J93:J96"/>
    <mergeCell ref="K93:K96"/>
    <mergeCell ref="L93:L96"/>
    <mergeCell ref="M93:M96"/>
    <mergeCell ref="N93:N96"/>
    <mergeCell ref="O93:O96"/>
    <mergeCell ref="P93:P96"/>
    <mergeCell ref="Q93:Q96"/>
    <mergeCell ref="S89:S92"/>
    <mergeCell ref="T89:T92"/>
    <mergeCell ref="U89:U92"/>
    <mergeCell ref="V89:V92"/>
    <mergeCell ref="W89:W92"/>
    <mergeCell ref="X89:X92"/>
    <mergeCell ref="Y89:Y92"/>
    <mergeCell ref="Z89:Z92"/>
    <mergeCell ref="AA93:AA96"/>
    <mergeCell ref="AB93:AB96"/>
    <mergeCell ref="AC93:AC96"/>
    <mergeCell ref="AD93:AD96"/>
    <mergeCell ref="AE93:AE96"/>
    <mergeCell ref="AF93:AF96"/>
    <mergeCell ref="AG93:AG96"/>
    <mergeCell ref="AH93:AH96"/>
    <mergeCell ref="AI93:AI96"/>
    <mergeCell ref="R93:R96"/>
    <mergeCell ref="S93:S96"/>
    <mergeCell ref="T93:T96"/>
    <mergeCell ref="U93:U96"/>
    <mergeCell ref="V93:V96"/>
    <mergeCell ref="W93:W96"/>
    <mergeCell ref="X93:X96"/>
    <mergeCell ref="Y93:Y96"/>
    <mergeCell ref="Z93:Z96"/>
    <mergeCell ref="AB97:AB100"/>
    <mergeCell ref="K97:K100"/>
    <mergeCell ref="L97:L100"/>
    <mergeCell ref="M97:M100"/>
    <mergeCell ref="N97:N100"/>
    <mergeCell ref="O97:O100"/>
    <mergeCell ref="P97:P100"/>
    <mergeCell ref="Q97:Q100"/>
    <mergeCell ref="R97:R100"/>
    <mergeCell ref="S97:S100"/>
    <mergeCell ref="B97:B100"/>
    <mergeCell ref="C97:C100"/>
    <mergeCell ref="D97:D100"/>
    <mergeCell ref="E97:E100"/>
    <mergeCell ref="F97:F100"/>
    <mergeCell ref="G97:G100"/>
    <mergeCell ref="H97:H100"/>
    <mergeCell ref="I97:I100"/>
    <mergeCell ref="J97:J100"/>
    <mergeCell ref="AC97:AC100"/>
    <mergeCell ref="AD97:AD100"/>
    <mergeCell ref="AE97:AE100"/>
    <mergeCell ref="AF97:AF100"/>
    <mergeCell ref="AG97:AG100"/>
    <mergeCell ref="AH97:AH100"/>
    <mergeCell ref="AI97:AI100"/>
    <mergeCell ref="B101:B104"/>
    <mergeCell ref="C101:C104"/>
    <mergeCell ref="D101:D104"/>
    <mergeCell ref="E101:E104"/>
    <mergeCell ref="F101:F104"/>
    <mergeCell ref="G101:G104"/>
    <mergeCell ref="H101:H104"/>
    <mergeCell ref="I101:I104"/>
    <mergeCell ref="J101:J104"/>
    <mergeCell ref="K101:K104"/>
    <mergeCell ref="L101:L104"/>
    <mergeCell ref="M101:M104"/>
    <mergeCell ref="N101:N104"/>
    <mergeCell ref="O101:O104"/>
    <mergeCell ref="P101:P104"/>
    <mergeCell ref="Q101:Q104"/>
    <mergeCell ref="R101:R104"/>
    <mergeCell ref="T97:T100"/>
    <mergeCell ref="U97:U100"/>
    <mergeCell ref="V97:V100"/>
    <mergeCell ref="W97:W100"/>
    <mergeCell ref="X97:X100"/>
    <mergeCell ref="Y97:Y100"/>
    <mergeCell ref="Z97:Z100"/>
    <mergeCell ref="AA97:AA100"/>
    <mergeCell ref="AB101:AB104"/>
    <mergeCell ref="AC101:AC104"/>
    <mergeCell ref="AD101:AD104"/>
    <mergeCell ref="AE101:AE104"/>
    <mergeCell ref="AF101:AF104"/>
    <mergeCell ref="AG101:AG104"/>
    <mergeCell ref="AH101:AH104"/>
    <mergeCell ref="AI101:AI104"/>
    <mergeCell ref="S101:S104"/>
    <mergeCell ref="T101:T104"/>
    <mergeCell ref="U101:U104"/>
    <mergeCell ref="V101:V104"/>
    <mergeCell ref="W101:W104"/>
    <mergeCell ref="X101:X104"/>
    <mergeCell ref="Y101:Y104"/>
    <mergeCell ref="Z101:Z104"/>
    <mergeCell ref="AA101:AA104"/>
    <mergeCell ref="AA105:AA108"/>
    <mergeCell ref="AB105:AB108"/>
    <mergeCell ref="AC105:AC108"/>
    <mergeCell ref="AD105:AD108"/>
    <mergeCell ref="AE105:AE108"/>
    <mergeCell ref="AF105:AF108"/>
    <mergeCell ref="AG105:AG108"/>
    <mergeCell ref="AH105:AH108"/>
    <mergeCell ref="AI105:AI108"/>
    <mergeCell ref="R105:R108"/>
    <mergeCell ref="S105:S108"/>
    <mergeCell ref="T105:T108"/>
    <mergeCell ref="U105:U108"/>
    <mergeCell ref="V105:V108"/>
    <mergeCell ref="W105:W108"/>
    <mergeCell ref="X105:X108"/>
    <mergeCell ref="Y105:Y108"/>
    <mergeCell ref="Z105:Z108"/>
    <mergeCell ref="AA109:AA112"/>
    <mergeCell ref="AB109:AB112"/>
    <mergeCell ref="K109:K112"/>
    <mergeCell ref="L109:L112"/>
    <mergeCell ref="M109:M112"/>
    <mergeCell ref="N109:N112"/>
    <mergeCell ref="O109:O112"/>
    <mergeCell ref="P109:P112"/>
    <mergeCell ref="Q109:Q112"/>
    <mergeCell ref="R109:R112"/>
    <mergeCell ref="S109:S112"/>
    <mergeCell ref="B109:B112"/>
    <mergeCell ref="C109:C112"/>
    <mergeCell ref="D109:D112"/>
    <mergeCell ref="E109:E112"/>
    <mergeCell ref="F109:F112"/>
    <mergeCell ref="G109:G112"/>
    <mergeCell ref="H109:H112"/>
    <mergeCell ref="I109:I112"/>
    <mergeCell ref="J109:J112"/>
    <mergeCell ref="AA113:AA116"/>
    <mergeCell ref="AC109:AC112"/>
    <mergeCell ref="AD109:AD112"/>
    <mergeCell ref="AE109:AE112"/>
    <mergeCell ref="AF109:AF112"/>
    <mergeCell ref="AG109:AG112"/>
    <mergeCell ref="AH109:AH112"/>
    <mergeCell ref="AI109:AI112"/>
    <mergeCell ref="B113:B116"/>
    <mergeCell ref="C113:C116"/>
    <mergeCell ref="D113:D116"/>
    <mergeCell ref="E113:E116"/>
    <mergeCell ref="F113:F116"/>
    <mergeCell ref="G113:G116"/>
    <mergeCell ref="H113:H116"/>
    <mergeCell ref="I113:I116"/>
    <mergeCell ref="J113:J116"/>
    <mergeCell ref="K113:K116"/>
    <mergeCell ref="L113:L116"/>
    <mergeCell ref="M113:M116"/>
    <mergeCell ref="N113:N116"/>
    <mergeCell ref="O113:O116"/>
    <mergeCell ref="P113:P116"/>
    <mergeCell ref="Q113:Q116"/>
    <mergeCell ref="R113:R116"/>
    <mergeCell ref="T109:T112"/>
    <mergeCell ref="U109:U112"/>
    <mergeCell ref="V109:V112"/>
    <mergeCell ref="W109:W112"/>
    <mergeCell ref="X109:X112"/>
    <mergeCell ref="Y109:Y112"/>
    <mergeCell ref="Z109:Z112"/>
    <mergeCell ref="AB113:AB116"/>
    <mergeCell ref="AC113:AC116"/>
    <mergeCell ref="AD113:AD116"/>
    <mergeCell ref="AE113:AE116"/>
    <mergeCell ref="AF113:AF116"/>
    <mergeCell ref="AG113:AG116"/>
    <mergeCell ref="AH113:AH116"/>
    <mergeCell ref="AI113:AI116"/>
    <mergeCell ref="B117:B120"/>
    <mergeCell ref="C117:C120"/>
    <mergeCell ref="D117:D120"/>
    <mergeCell ref="E117:E120"/>
    <mergeCell ref="F117:F120"/>
    <mergeCell ref="G117:G120"/>
    <mergeCell ref="H117:H120"/>
    <mergeCell ref="I117:I120"/>
    <mergeCell ref="J117:J120"/>
    <mergeCell ref="K117:K120"/>
    <mergeCell ref="L117:L120"/>
    <mergeCell ref="M117:M120"/>
    <mergeCell ref="N117:N120"/>
    <mergeCell ref="O117:O120"/>
    <mergeCell ref="P117:P120"/>
    <mergeCell ref="Q117:Q120"/>
    <mergeCell ref="S113:S116"/>
    <mergeCell ref="T113:T116"/>
    <mergeCell ref="U113:U116"/>
    <mergeCell ref="V113:V116"/>
    <mergeCell ref="W113:W116"/>
    <mergeCell ref="X113:X116"/>
    <mergeCell ref="Y113:Y116"/>
    <mergeCell ref="Z113:Z116"/>
    <mergeCell ref="AA117:AA120"/>
    <mergeCell ref="AB117:AB120"/>
    <mergeCell ref="AC117:AC120"/>
    <mergeCell ref="AD117:AD120"/>
    <mergeCell ref="AE117:AE120"/>
    <mergeCell ref="AF117:AF120"/>
    <mergeCell ref="AG117:AG120"/>
    <mergeCell ref="AH117:AH120"/>
    <mergeCell ref="AI117:AI120"/>
    <mergeCell ref="R117:R120"/>
    <mergeCell ref="S117:S120"/>
    <mergeCell ref="T117:T120"/>
    <mergeCell ref="U117:U120"/>
    <mergeCell ref="V117:V120"/>
    <mergeCell ref="W117:W120"/>
    <mergeCell ref="X117:X120"/>
    <mergeCell ref="Y117:Y120"/>
    <mergeCell ref="Z117:Z120"/>
    <mergeCell ref="AA121:AA124"/>
    <mergeCell ref="AB121:AB124"/>
    <mergeCell ref="K121:K124"/>
    <mergeCell ref="L121:L124"/>
    <mergeCell ref="M121:M124"/>
    <mergeCell ref="N121:N124"/>
    <mergeCell ref="O121:O124"/>
    <mergeCell ref="P121:P124"/>
    <mergeCell ref="Q121:Q124"/>
    <mergeCell ref="R121:R124"/>
    <mergeCell ref="S121:S124"/>
    <mergeCell ref="B121:B124"/>
    <mergeCell ref="C121:C124"/>
    <mergeCell ref="D121:D124"/>
    <mergeCell ref="E121:E124"/>
    <mergeCell ref="F121:F124"/>
    <mergeCell ref="G121:G124"/>
    <mergeCell ref="H121:H124"/>
    <mergeCell ref="I121:I124"/>
    <mergeCell ref="J121:J124"/>
    <mergeCell ref="AA125:AA128"/>
    <mergeCell ref="AC121:AC124"/>
    <mergeCell ref="AD121:AD124"/>
    <mergeCell ref="AE121:AE124"/>
    <mergeCell ref="AF121:AF124"/>
    <mergeCell ref="AG121:AG124"/>
    <mergeCell ref="AH121:AH124"/>
    <mergeCell ref="AI121:AI124"/>
    <mergeCell ref="B125:B128"/>
    <mergeCell ref="C125:C128"/>
    <mergeCell ref="D125:D128"/>
    <mergeCell ref="E125:E128"/>
    <mergeCell ref="F125:F128"/>
    <mergeCell ref="G125:G128"/>
    <mergeCell ref="H125:H128"/>
    <mergeCell ref="I125:I128"/>
    <mergeCell ref="J125:J128"/>
    <mergeCell ref="K125:K128"/>
    <mergeCell ref="L125:L128"/>
    <mergeCell ref="M125:M128"/>
    <mergeCell ref="N125:N128"/>
    <mergeCell ref="O125:O128"/>
    <mergeCell ref="P125:P128"/>
    <mergeCell ref="Q125:Q128"/>
    <mergeCell ref="R125:R128"/>
    <mergeCell ref="T121:T124"/>
    <mergeCell ref="U121:U124"/>
    <mergeCell ref="V121:V124"/>
    <mergeCell ref="W121:W124"/>
    <mergeCell ref="X121:X124"/>
    <mergeCell ref="Y121:Y124"/>
    <mergeCell ref="Z121:Z124"/>
    <mergeCell ref="AB125:AB128"/>
    <mergeCell ref="AC125:AC128"/>
    <mergeCell ref="AD125:AD128"/>
    <mergeCell ref="AE125:AE128"/>
    <mergeCell ref="AF125:AF128"/>
    <mergeCell ref="AG125:AG128"/>
    <mergeCell ref="AH125:AH128"/>
    <mergeCell ref="AI125:AI128"/>
    <mergeCell ref="B129:B132"/>
    <mergeCell ref="C129:C132"/>
    <mergeCell ref="D129:D132"/>
    <mergeCell ref="E129:E132"/>
    <mergeCell ref="F129:F132"/>
    <mergeCell ref="G129:G132"/>
    <mergeCell ref="H129:H132"/>
    <mergeCell ref="I129:I132"/>
    <mergeCell ref="J129:J132"/>
    <mergeCell ref="K129:K132"/>
    <mergeCell ref="L129:L132"/>
    <mergeCell ref="M129:M132"/>
    <mergeCell ref="N129:N132"/>
    <mergeCell ref="O129:O132"/>
    <mergeCell ref="P129:P132"/>
    <mergeCell ref="Q129:Q132"/>
    <mergeCell ref="S125:S128"/>
    <mergeCell ref="T125:T128"/>
    <mergeCell ref="U125:U128"/>
    <mergeCell ref="V125:V128"/>
    <mergeCell ref="W125:W128"/>
    <mergeCell ref="X125:X128"/>
    <mergeCell ref="Y125:Y128"/>
    <mergeCell ref="Z125:Z128"/>
    <mergeCell ref="AA129:AA132"/>
    <mergeCell ref="AB129:AB132"/>
    <mergeCell ref="AC129:AC132"/>
    <mergeCell ref="AD129:AD132"/>
    <mergeCell ref="AE129:AE132"/>
    <mergeCell ref="AF129:AF132"/>
    <mergeCell ref="AG129:AG132"/>
    <mergeCell ref="AH129:AH132"/>
    <mergeCell ref="AI129:AI132"/>
    <mergeCell ref="R129:R132"/>
    <mergeCell ref="S129:S132"/>
    <mergeCell ref="T129:T132"/>
    <mergeCell ref="U129:U132"/>
    <mergeCell ref="V129:V132"/>
    <mergeCell ref="W129:W132"/>
    <mergeCell ref="X129:X132"/>
    <mergeCell ref="Y129:Y132"/>
    <mergeCell ref="Z129:Z132"/>
    <mergeCell ref="AA133:AA136"/>
    <mergeCell ref="AB133:AB136"/>
    <mergeCell ref="K133:K136"/>
    <mergeCell ref="L133:L136"/>
    <mergeCell ref="M133:M136"/>
    <mergeCell ref="N133:N136"/>
    <mergeCell ref="O133:O136"/>
    <mergeCell ref="P133:P136"/>
    <mergeCell ref="Q133:Q136"/>
    <mergeCell ref="R133:R136"/>
    <mergeCell ref="S133:S136"/>
    <mergeCell ref="B133:B136"/>
    <mergeCell ref="C133:C136"/>
    <mergeCell ref="D133:D136"/>
    <mergeCell ref="E133:E136"/>
    <mergeCell ref="F133:F136"/>
    <mergeCell ref="G133:G136"/>
    <mergeCell ref="H133:H136"/>
    <mergeCell ref="I133:I136"/>
    <mergeCell ref="J133:J136"/>
    <mergeCell ref="AA137:AA140"/>
    <mergeCell ref="AC133:AC136"/>
    <mergeCell ref="AD133:AD136"/>
    <mergeCell ref="AE133:AE136"/>
    <mergeCell ref="AF133:AF136"/>
    <mergeCell ref="AG133:AG136"/>
    <mergeCell ref="AH133:AH136"/>
    <mergeCell ref="AI133:AI136"/>
    <mergeCell ref="B137:B140"/>
    <mergeCell ref="C137:C140"/>
    <mergeCell ref="D137:D140"/>
    <mergeCell ref="E137:E140"/>
    <mergeCell ref="F137:F140"/>
    <mergeCell ref="G137:G140"/>
    <mergeCell ref="H137:H140"/>
    <mergeCell ref="I137:I140"/>
    <mergeCell ref="J137:J140"/>
    <mergeCell ref="K137:K140"/>
    <mergeCell ref="L137:L140"/>
    <mergeCell ref="M137:M140"/>
    <mergeCell ref="N137:N140"/>
    <mergeCell ref="O137:O140"/>
    <mergeCell ref="P137:P140"/>
    <mergeCell ref="Q137:Q140"/>
    <mergeCell ref="R137:R140"/>
    <mergeCell ref="T133:T136"/>
    <mergeCell ref="U133:U136"/>
    <mergeCell ref="V133:V136"/>
    <mergeCell ref="W133:W136"/>
    <mergeCell ref="X133:X136"/>
    <mergeCell ref="Y133:Y136"/>
    <mergeCell ref="Z133:Z136"/>
    <mergeCell ref="AB137:AB140"/>
    <mergeCell ref="AC137:AC140"/>
    <mergeCell ref="AD137:AD140"/>
    <mergeCell ref="AE137:AE140"/>
    <mergeCell ref="AF137:AF140"/>
    <mergeCell ref="AG137:AG140"/>
    <mergeCell ref="AH137:AH140"/>
    <mergeCell ref="AI137:AI140"/>
    <mergeCell ref="B141:B144"/>
    <mergeCell ref="C141:C144"/>
    <mergeCell ref="D141:D144"/>
    <mergeCell ref="E141:E144"/>
    <mergeCell ref="F141:F144"/>
    <mergeCell ref="G141:G144"/>
    <mergeCell ref="H141:H144"/>
    <mergeCell ref="I141:I144"/>
    <mergeCell ref="J141:J144"/>
    <mergeCell ref="K141:K144"/>
    <mergeCell ref="L141:L144"/>
    <mergeCell ref="M141:M144"/>
    <mergeCell ref="N141:N144"/>
    <mergeCell ref="O141:O144"/>
    <mergeCell ref="P141:P144"/>
    <mergeCell ref="Q141:Q144"/>
    <mergeCell ref="S137:S140"/>
    <mergeCell ref="T137:T140"/>
    <mergeCell ref="U137:U140"/>
    <mergeCell ref="V137:V140"/>
    <mergeCell ref="W137:W140"/>
    <mergeCell ref="X137:X140"/>
    <mergeCell ref="Y137:Y140"/>
    <mergeCell ref="Z137:Z140"/>
    <mergeCell ref="AA141:AA144"/>
    <mergeCell ref="AB141:AB144"/>
    <mergeCell ref="AC141:AC144"/>
    <mergeCell ref="AD141:AD144"/>
    <mergeCell ref="AE141:AE144"/>
    <mergeCell ref="AF141:AF144"/>
    <mergeCell ref="AG141:AG144"/>
    <mergeCell ref="AH141:AH144"/>
    <mergeCell ref="AI141:AI144"/>
    <mergeCell ref="R141:R144"/>
    <mergeCell ref="S141:S144"/>
    <mergeCell ref="T141:T144"/>
    <mergeCell ref="U141:U144"/>
    <mergeCell ref="V141:V144"/>
    <mergeCell ref="W141:W144"/>
    <mergeCell ref="X141:X144"/>
    <mergeCell ref="Y141:Y144"/>
    <mergeCell ref="Z141:Z144"/>
    <mergeCell ref="AA145:AA148"/>
    <mergeCell ref="AB145:AB148"/>
    <mergeCell ref="K145:K148"/>
    <mergeCell ref="L145:L148"/>
    <mergeCell ref="M145:M148"/>
    <mergeCell ref="N145:N148"/>
    <mergeCell ref="O145:O148"/>
    <mergeCell ref="P145:P148"/>
    <mergeCell ref="Q145:Q148"/>
    <mergeCell ref="R145:R148"/>
    <mergeCell ref="S145:S148"/>
    <mergeCell ref="B145:B148"/>
    <mergeCell ref="C145:C148"/>
    <mergeCell ref="D145:D148"/>
    <mergeCell ref="E145:E148"/>
    <mergeCell ref="F145:F148"/>
    <mergeCell ref="G145:G148"/>
    <mergeCell ref="H145:H148"/>
    <mergeCell ref="I145:I148"/>
    <mergeCell ref="J145:J148"/>
    <mergeCell ref="AA149:AA152"/>
    <mergeCell ref="AC145:AC148"/>
    <mergeCell ref="AD145:AD148"/>
    <mergeCell ref="AE145:AE148"/>
    <mergeCell ref="AF145:AF148"/>
    <mergeCell ref="AG145:AG148"/>
    <mergeCell ref="AH145:AH148"/>
    <mergeCell ref="AI145:AI148"/>
    <mergeCell ref="B149:B152"/>
    <mergeCell ref="C149:C152"/>
    <mergeCell ref="D149:D152"/>
    <mergeCell ref="E149:E152"/>
    <mergeCell ref="F149:F152"/>
    <mergeCell ref="G149:G152"/>
    <mergeCell ref="H149:H152"/>
    <mergeCell ref="I149:I152"/>
    <mergeCell ref="J149:J152"/>
    <mergeCell ref="K149:K152"/>
    <mergeCell ref="L149:L152"/>
    <mergeCell ref="M149:M152"/>
    <mergeCell ref="N149:N152"/>
    <mergeCell ref="O149:O152"/>
    <mergeCell ref="P149:P152"/>
    <mergeCell ref="Q149:Q152"/>
    <mergeCell ref="R149:R152"/>
    <mergeCell ref="T145:T148"/>
    <mergeCell ref="U145:U148"/>
    <mergeCell ref="V145:V148"/>
    <mergeCell ref="W145:W148"/>
    <mergeCell ref="X145:X148"/>
    <mergeCell ref="Y145:Y148"/>
    <mergeCell ref="Z145:Z148"/>
    <mergeCell ref="AB149:AB152"/>
    <mergeCell ref="AC149:AC152"/>
    <mergeCell ref="AD149:AD152"/>
    <mergeCell ref="AE149:AE152"/>
    <mergeCell ref="AF149:AF152"/>
    <mergeCell ref="AG149:AG152"/>
    <mergeCell ref="AH149:AH152"/>
    <mergeCell ref="AI149:AI152"/>
    <mergeCell ref="B153:B156"/>
    <mergeCell ref="C153:C156"/>
    <mergeCell ref="D153:D156"/>
    <mergeCell ref="E153:E156"/>
    <mergeCell ref="F153:F156"/>
    <mergeCell ref="G153:G156"/>
    <mergeCell ref="H153:H156"/>
    <mergeCell ref="I153:I156"/>
    <mergeCell ref="J153:J156"/>
    <mergeCell ref="K153:K156"/>
    <mergeCell ref="L153:L156"/>
    <mergeCell ref="M153:M156"/>
    <mergeCell ref="N153:N156"/>
    <mergeCell ref="O153:O156"/>
    <mergeCell ref="P153:P156"/>
    <mergeCell ref="Q153:Q156"/>
    <mergeCell ref="S149:S152"/>
    <mergeCell ref="T149:T152"/>
    <mergeCell ref="U149:U152"/>
    <mergeCell ref="V149:V152"/>
    <mergeCell ref="W149:W152"/>
    <mergeCell ref="X149:X152"/>
    <mergeCell ref="Y149:Y152"/>
    <mergeCell ref="Z149:Z152"/>
    <mergeCell ref="AA153:AA156"/>
    <mergeCell ref="AB153:AB156"/>
    <mergeCell ref="AC153:AC156"/>
    <mergeCell ref="AD153:AD156"/>
    <mergeCell ref="AE153:AE156"/>
    <mergeCell ref="AF153:AF156"/>
    <mergeCell ref="AG153:AG156"/>
    <mergeCell ref="AH153:AH156"/>
    <mergeCell ref="AI153:AI156"/>
    <mergeCell ref="R153:R156"/>
    <mergeCell ref="S153:S156"/>
    <mergeCell ref="T153:T156"/>
    <mergeCell ref="U153:U156"/>
    <mergeCell ref="V153:V156"/>
    <mergeCell ref="W153:W156"/>
    <mergeCell ref="X153:X156"/>
    <mergeCell ref="Y153:Y156"/>
    <mergeCell ref="Z153:Z156"/>
    <mergeCell ref="AA157:AA160"/>
    <mergeCell ref="AB157:AB160"/>
    <mergeCell ref="K157:K160"/>
    <mergeCell ref="L157:L160"/>
    <mergeCell ref="M157:M160"/>
    <mergeCell ref="N157:N160"/>
    <mergeCell ref="O157:O160"/>
    <mergeCell ref="P157:P160"/>
    <mergeCell ref="Q157:Q160"/>
    <mergeCell ref="R157:R160"/>
    <mergeCell ref="S157:S160"/>
    <mergeCell ref="B157:B160"/>
    <mergeCell ref="C157:C160"/>
    <mergeCell ref="D157:D160"/>
    <mergeCell ref="E157:E160"/>
    <mergeCell ref="F157:F160"/>
    <mergeCell ref="G157:G160"/>
    <mergeCell ref="H157:H160"/>
    <mergeCell ref="I157:I160"/>
    <mergeCell ref="J157:J160"/>
    <mergeCell ref="AD161:AD164"/>
    <mergeCell ref="AE161:AE164"/>
    <mergeCell ref="AF161:AF164"/>
    <mergeCell ref="AG161:AG164"/>
    <mergeCell ref="AH161:AH164"/>
    <mergeCell ref="AI161:AI164"/>
    <mergeCell ref="Q105:Q108"/>
    <mergeCell ref="S161:S164"/>
    <mergeCell ref="T161:T164"/>
    <mergeCell ref="U161:U164"/>
    <mergeCell ref="V161:V164"/>
    <mergeCell ref="W161:W164"/>
    <mergeCell ref="X161:X164"/>
    <mergeCell ref="Y161:Y164"/>
    <mergeCell ref="Z161:Z164"/>
    <mergeCell ref="AA161:AA164"/>
    <mergeCell ref="AC157:AC160"/>
    <mergeCell ref="AD157:AD160"/>
    <mergeCell ref="AE157:AE160"/>
    <mergeCell ref="AF157:AF160"/>
    <mergeCell ref="AG157:AG160"/>
    <mergeCell ref="AH157:AH160"/>
    <mergeCell ref="AI157:AI160"/>
    <mergeCell ref="Q161:Q164"/>
    <mergeCell ref="R161:R164"/>
    <mergeCell ref="T157:T160"/>
    <mergeCell ref="U157:U160"/>
    <mergeCell ref="V157:V160"/>
    <mergeCell ref="W157:W160"/>
    <mergeCell ref="X157:X160"/>
    <mergeCell ref="Y157:Y160"/>
    <mergeCell ref="Z157:Z160"/>
    <mergeCell ref="G105:G108"/>
    <mergeCell ref="F105:F108"/>
    <mergeCell ref="E105:E108"/>
    <mergeCell ref="D105:D108"/>
    <mergeCell ref="C105:C108"/>
    <mergeCell ref="B105:B108"/>
    <mergeCell ref="P105:P108"/>
    <mergeCell ref="O105:O108"/>
    <mergeCell ref="N105:N108"/>
    <mergeCell ref="M105:M108"/>
    <mergeCell ref="L105:L108"/>
    <mergeCell ref="K105:K108"/>
    <mergeCell ref="J105:J108"/>
    <mergeCell ref="I105:I108"/>
    <mergeCell ref="H105:H108"/>
    <mergeCell ref="AB161:AB164"/>
    <mergeCell ref="AC161:AC164"/>
    <mergeCell ref="B161:B164"/>
    <mergeCell ref="C161:C164"/>
    <mergeCell ref="D161:D164"/>
    <mergeCell ref="E161:E164"/>
    <mergeCell ref="F161:F164"/>
    <mergeCell ref="G161:G164"/>
    <mergeCell ref="H161:H164"/>
    <mergeCell ref="I161:I164"/>
    <mergeCell ref="J161:J164"/>
    <mergeCell ref="K161:K164"/>
    <mergeCell ref="L161:L164"/>
    <mergeCell ref="M161:M164"/>
    <mergeCell ref="N161:N164"/>
    <mergeCell ref="O161:O164"/>
    <mergeCell ref="P161:P164"/>
  </mergeCells>
  <phoneticPr fontId="1"/>
  <dataValidations disablePrompts="1" count="5">
    <dataValidation type="list" allowBlank="1" showInputMessage="1" showErrorMessage="1" sqref="AI5:AI164" xr:uid="{D0F418A1-83A7-4FAC-AFCA-DC4663A47CE1}">
      <formula1>"選択要,可,不可"</formula1>
    </dataValidation>
    <dataValidation type="list" allowBlank="1" showInputMessage="1" showErrorMessage="1" sqref="O5:O164" xr:uid="{1CB71EE8-AE60-44C3-BE92-4C106ED6602E}">
      <formula1>"選択要,静的はかり,動的はかり"</formula1>
    </dataValidation>
    <dataValidation type="list" allowBlank="1" showInputMessage="1" showErrorMessage="1" sqref="P5:P164" xr:uid="{7C22EB18-AF2B-4090-B409-677A59BDE6F1}">
      <formula1>"選択要,新規,既存"</formula1>
    </dataValidation>
    <dataValidation type="list" allowBlank="1" showInputMessage="1" showErrorMessage="1" sqref="AD5:AD164" xr:uid="{135C2C18-B5C4-4D24-9F82-92F1F1BBE8F6}">
      <formula1>"当日確認,要,不要"</formula1>
    </dataValidation>
    <dataValidation type="list" allowBlank="1" showInputMessage="1" showErrorMessage="1" sqref="AE5:AF164" xr:uid="{26BA8620-5509-4D64-AF21-609F643591C5}">
      <formula1>"確認要,Yes,No"</formula1>
    </dataValidation>
  </dataValidations>
  <pageMargins left="0.7" right="0.7" top="0.75" bottom="0.75" header="0.3" footer="0.3"/>
  <ignoredErrors>
    <ignoredError sqref="F5:G8 AK13" unlockedFormula="1"/>
  </ignoredError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C341C-1A99-4C92-9619-FF5F48DFAB9B}">
  <sheetPr>
    <pageSetUpPr fitToPage="1"/>
  </sheetPr>
  <dimension ref="A1:AL107"/>
  <sheetViews>
    <sheetView zoomScale="93" zoomScaleNormal="93" workbookViewId="0">
      <selection activeCell="B1" sqref="B1"/>
    </sheetView>
  </sheetViews>
  <sheetFormatPr defaultColWidth="8.54296875" defaultRowHeight="21" x14ac:dyDescent="0.2"/>
  <cols>
    <col min="1" max="1" width="8" style="1" customWidth="1"/>
    <col min="2" max="2" width="17.1796875" style="2" customWidth="1"/>
    <col min="3" max="10" width="12.6328125" style="2" customWidth="1"/>
    <col min="11" max="11" width="11.453125" style="2" customWidth="1"/>
    <col min="12" max="15" width="11.453125" style="1" customWidth="1"/>
    <col min="16" max="17" width="8.54296875" style="1"/>
    <col min="18" max="18" width="14" style="1" customWidth="1"/>
    <col min="19" max="19" width="11.1796875" style="1" customWidth="1"/>
    <col min="20" max="16384" width="8.54296875" style="1"/>
  </cols>
  <sheetData>
    <row r="1" spans="2:38" ht="23.5" x14ac:dyDescent="0.2">
      <c r="B1"/>
      <c r="C1"/>
      <c r="D1"/>
      <c r="E1" s="63" t="s">
        <v>131</v>
      </c>
      <c r="F1"/>
      <c r="G1"/>
      <c r="H1" s="39"/>
      <c r="I1" s="686" t="s">
        <v>361</v>
      </c>
      <c r="J1" s="687"/>
      <c r="AL1" s="18"/>
    </row>
    <row r="2" spans="2:38" ht="14.5" customHeight="1" x14ac:dyDescent="0.2">
      <c r="B2"/>
      <c r="C2"/>
      <c r="D2"/>
      <c r="E2"/>
      <c r="F2"/>
      <c r="G2"/>
      <c r="H2" s="30" t="s">
        <v>132</v>
      </c>
      <c r="I2" s="694" t="s">
        <v>362</v>
      </c>
      <c r="J2" s="694"/>
    </row>
    <row r="3" spans="2:38" ht="14.5" customHeight="1" x14ac:dyDescent="0.2">
      <c r="B3" s="489" t="str">
        <f>'4‗検定決定確認シート'!C4&amp;" 様"</f>
        <v>必須 様</v>
      </c>
      <c r="C3" s="489"/>
      <c r="D3" s="489"/>
      <c r="E3" s="39"/>
      <c r="F3" s="39"/>
      <c r="G3" s="39"/>
      <c r="H3" s="39"/>
      <c r="I3" s="695"/>
      <c r="J3" s="695"/>
    </row>
    <row r="4" spans="2:38" ht="14.5" customHeight="1" x14ac:dyDescent="0.2">
      <c r="B4" s="39"/>
      <c r="C4" s="39"/>
      <c r="D4" s="65"/>
      <c r="E4" s="39"/>
      <c r="F4" s="39"/>
      <c r="G4" s="39"/>
      <c r="H4" s="700" t="s">
        <v>133</v>
      </c>
      <c r="I4" s="700"/>
      <c r="J4" s="700"/>
    </row>
    <row r="5" spans="2:38" ht="14.5" customHeight="1" x14ac:dyDescent="0.2">
      <c r="B5" s="39"/>
      <c r="C5" s="39"/>
      <c r="D5" s="39"/>
      <c r="E5" s="39"/>
      <c r="F5" s="39"/>
      <c r="G5" s="39"/>
      <c r="J5" s="39"/>
    </row>
    <row r="6" spans="2:38" ht="14.5" customHeight="1" x14ac:dyDescent="0.2">
      <c r="B6" s="39" t="s">
        <v>327</v>
      </c>
      <c r="C6" s="1"/>
      <c r="D6" s="39"/>
      <c r="E6" s="39"/>
      <c r="F6" s="39"/>
      <c r="G6" s="39"/>
      <c r="H6" s="39"/>
      <c r="I6" s="39"/>
      <c r="J6" s="39"/>
    </row>
    <row r="7" spans="2:38" ht="14.5" customHeight="1" x14ac:dyDescent="0.2">
      <c r="B7" s="39" t="s">
        <v>134</v>
      </c>
      <c r="C7" s="1"/>
      <c r="D7" s="39"/>
      <c r="E7" s="39"/>
      <c r="F7" s="39"/>
      <c r="G7" s="39"/>
      <c r="H7" s="39"/>
      <c r="I7" s="39"/>
      <c r="J7" s="39"/>
    </row>
    <row r="8" spans="2:38" ht="14.5" customHeight="1" x14ac:dyDescent="0.2">
      <c r="B8" s="39" t="s">
        <v>135</v>
      </c>
      <c r="C8" s="1"/>
      <c r="D8" s="39"/>
      <c r="E8" s="39"/>
      <c r="F8" s="39"/>
      <c r="G8" s="39"/>
      <c r="H8" s="39"/>
      <c r="I8" s="39"/>
      <c r="J8" s="39"/>
    </row>
    <row r="9" spans="2:38" ht="14.5" customHeight="1" x14ac:dyDescent="0.2">
      <c r="B9" s="39"/>
      <c r="C9" s="1"/>
      <c r="D9" s="39"/>
      <c r="E9" s="39"/>
      <c r="F9" s="39"/>
      <c r="G9" s="39"/>
      <c r="H9" s="39"/>
      <c r="I9" s="39"/>
      <c r="J9" s="39"/>
    </row>
    <row r="10" spans="2:38" ht="14.5" customHeight="1" x14ac:dyDescent="0.2">
      <c r="B10"/>
      <c r="C10" s="1"/>
      <c r="D10"/>
      <c r="E10"/>
      <c r="F10"/>
      <c r="G10"/>
      <c r="H10"/>
      <c r="I10"/>
      <c r="J10"/>
    </row>
    <row r="11" spans="2:38" ht="14.5" customHeight="1" x14ac:dyDescent="0.2">
      <c r="B11" s="20"/>
      <c r="C11" s="1"/>
      <c r="D11" s="20"/>
      <c r="E11" s="20"/>
      <c r="F11" s="20"/>
      <c r="G11" s="20"/>
      <c r="H11" s="20"/>
      <c r="I11" s="5"/>
      <c r="J11" s="8"/>
    </row>
    <row r="12" spans="2:38" ht="14.5" customHeight="1" x14ac:dyDescent="0.2">
      <c r="B12" s="66" t="s">
        <v>326</v>
      </c>
      <c r="C12" s="1"/>
      <c r="D12" s="21"/>
      <c r="E12" s="696"/>
      <c r="F12" s="696"/>
      <c r="G12" s="696"/>
      <c r="H12" s="696"/>
      <c r="I12" s="696"/>
      <c r="J12" s="22"/>
    </row>
    <row r="13" spans="2:38" ht="14.5" customHeight="1" x14ac:dyDescent="0.2">
      <c r="B13" s="388" t="s">
        <v>136</v>
      </c>
      <c r="C13" s="388"/>
      <c r="D13" s="388"/>
      <c r="E13" s="697" t="str">
        <f>'4‗検定決定確認シート'!F70</f>
        <v>2024年10月15日　14:00～17:00</v>
      </c>
      <c r="F13" s="698"/>
      <c r="G13" s="698"/>
      <c r="H13" s="698"/>
      <c r="I13" s="699"/>
    </row>
    <row r="14" spans="2:38" ht="14.5" customHeight="1" x14ac:dyDescent="0.2">
      <c r="B14" s="590" t="s">
        <v>137</v>
      </c>
      <c r="C14" s="701"/>
      <c r="D14" s="701"/>
      <c r="E14" s="31" t="s">
        <v>138</v>
      </c>
      <c r="F14" s="691" t="str">
        <f>'4‗検定決定確認シート'!C4</f>
        <v>必須</v>
      </c>
      <c r="G14" s="692"/>
      <c r="H14" s="692"/>
      <c r="I14" s="693"/>
    </row>
    <row r="15" spans="2:38" ht="14.5" customHeight="1" x14ac:dyDescent="0.2">
      <c r="B15" s="701"/>
      <c r="C15" s="701"/>
      <c r="D15" s="701"/>
      <c r="E15" s="31" t="s">
        <v>139</v>
      </c>
      <c r="F15" s="688" t="str">
        <f>'4‗検定決定確認シート'!C5</f>
        <v>必須</v>
      </c>
      <c r="G15" s="689"/>
      <c r="H15" s="689"/>
      <c r="I15" s="690"/>
      <c r="J15" s="36"/>
      <c r="M15" s="1" t="str">
        <f>IF(K15="","")</f>
        <v/>
      </c>
    </row>
    <row r="16" spans="2:38" ht="14.5" customHeight="1" x14ac:dyDescent="0.2">
      <c r="B16" s="23"/>
      <c r="C16" s="23"/>
      <c r="D16" s="23"/>
      <c r="E16" s="13"/>
      <c r="F16" s="13"/>
      <c r="G16" s="13"/>
      <c r="H16" s="13"/>
      <c r="I16" s="13"/>
    </row>
    <row r="17" spans="2:11" ht="14.5" customHeight="1" x14ac:dyDescent="0.2">
      <c r="B17" s="388" t="s">
        <v>140</v>
      </c>
      <c r="C17" s="388"/>
      <c r="D17" s="388"/>
      <c r="E17" s="702" t="s">
        <v>141</v>
      </c>
      <c r="F17" s="702"/>
      <c r="G17" s="702"/>
      <c r="H17" s="702"/>
      <c r="I17" s="702"/>
    </row>
    <row r="18" spans="2:11" ht="14.5" customHeight="1" x14ac:dyDescent="0.2">
      <c r="B18" s="388" t="s">
        <v>142</v>
      </c>
      <c r="C18" s="388"/>
      <c r="D18" s="388"/>
      <c r="E18" s="702" t="s">
        <v>318</v>
      </c>
      <c r="F18" s="702"/>
      <c r="G18" s="702"/>
      <c r="H18" s="702"/>
      <c r="I18" s="702"/>
    </row>
    <row r="19" spans="2:11" ht="14.5" customHeight="1" x14ac:dyDescent="0.2">
      <c r="B19" s="388" t="s">
        <v>143</v>
      </c>
      <c r="C19" s="388"/>
      <c r="D19" s="388"/>
      <c r="E19" s="703" t="str">
        <f>'4‗検定決定確認シート'!C72</f>
        <v>岸村　宏</v>
      </c>
      <c r="F19" s="703"/>
      <c r="G19" s="703"/>
      <c r="H19" s="703"/>
      <c r="I19" s="703"/>
    </row>
    <row r="20" spans="2:11" ht="14.5" customHeight="1" x14ac:dyDescent="0.2">
      <c r="B20" s="388" t="s">
        <v>144</v>
      </c>
      <c r="C20" s="388"/>
      <c r="D20" s="388"/>
      <c r="E20" s="702" t="str">
        <f>'4‗検定決定確認シート'!B48</f>
        <v>なし</v>
      </c>
      <c r="F20" s="702"/>
      <c r="G20" s="702"/>
      <c r="H20" s="702"/>
      <c r="I20" s="702"/>
    </row>
    <row r="21" spans="2:11" ht="14.5" customHeight="1" x14ac:dyDescent="0.2">
      <c r="B21" s="12" t="s">
        <v>325</v>
      </c>
    </row>
    <row r="22" spans="2:11" ht="14.5" customHeight="1" x14ac:dyDescent="0.2"/>
    <row r="23" spans="2:11" ht="18" customHeight="1" x14ac:dyDescent="0.2">
      <c r="B23" s="719" t="s">
        <v>439</v>
      </c>
      <c r="C23" s="719"/>
      <c r="D23" s="719"/>
      <c r="E23" s="719"/>
      <c r="F23" s="719"/>
      <c r="G23" s="16"/>
      <c r="H23" s="13"/>
      <c r="I23" s="13"/>
    </row>
    <row r="24" spans="2:11" ht="18" customHeight="1" x14ac:dyDescent="0.2">
      <c r="B24" s="713" t="s">
        <v>490</v>
      </c>
      <c r="C24" s="714"/>
      <c r="D24" s="714"/>
      <c r="E24" s="714"/>
      <c r="F24" s="714"/>
      <c r="G24" s="714"/>
      <c r="H24" s="714"/>
      <c r="I24" s="714"/>
      <c r="J24" s="715"/>
    </row>
    <row r="25" spans="2:11" ht="18" customHeight="1" x14ac:dyDescent="0.2">
      <c r="B25" s="716"/>
      <c r="C25" s="717"/>
      <c r="D25" s="717"/>
      <c r="E25" s="717"/>
      <c r="F25" s="717"/>
      <c r="G25" s="717"/>
      <c r="H25" s="717"/>
      <c r="I25" s="717"/>
      <c r="J25" s="718"/>
      <c r="K25" s="1"/>
    </row>
    <row r="26" spans="2:11" ht="18" customHeight="1" x14ac:dyDescent="0.2">
      <c r="B26" s="722"/>
      <c r="C26" s="722"/>
      <c r="D26" s="722"/>
      <c r="E26" s="720"/>
      <c r="F26" s="720"/>
      <c r="G26" s="17"/>
      <c r="H26" s="721"/>
      <c r="I26" s="721"/>
      <c r="J26" s="207"/>
      <c r="K26" s="1"/>
    </row>
    <row r="27" spans="2:11" ht="18" customHeight="1" x14ac:dyDescent="0.2">
      <c r="B27" s="4" t="s">
        <v>440</v>
      </c>
      <c r="C27" s="1"/>
      <c r="D27" s="1"/>
      <c r="E27" s="1"/>
      <c r="F27" s="1"/>
      <c r="G27" s="1"/>
      <c r="H27" s="1"/>
      <c r="I27" s="1"/>
    </row>
    <row r="28" spans="2:11" ht="18" customHeight="1" x14ac:dyDescent="0.2">
      <c r="B28" s="34" t="s">
        <v>278</v>
      </c>
      <c r="C28" s="35"/>
      <c r="D28" s="35"/>
      <c r="E28" s="64"/>
      <c r="F28" s="64"/>
      <c r="G28" s="64"/>
      <c r="H28" s="64"/>
      <c r="I28" s="13"/>
      <c r="J28" s="24"/>
    </row>
    <row r="29" spans="2:11" ht="18" customHeight="1" x14ac:dyDescent="0.2">
      <c r="B29" s="34" t="s">
        <v>328</v>
      </c>
      <c r="C29" s="35"/>
      <c r="D29" s="35"/>
      <c r="E29" s="64"/>
      <c r="F29" s="64"/>
      <c r="G29" s="64"/>
      <c r="H29" s="64"/>
      <c r="I29" s="13"/>
      <c r="J29" s="24"/>
    </row>
    <row r="30" spans="2:11" ht="18" customHeight="1" x14ac:dyDescent="0.2">
      <c r="B30" s="34" t="s">
        <v>367</v>
      </c>
      <c r="C30" s="35"/>
      <c r="D30" s="35"/>
      <c r="E30" s="64"/>
      <c r="F30" s="64"/>
      <c r="G30" s="64"/>
      <c r="H30" s="64"/>
      <c r="I30" s="13"/>
      <c r="J30" s="24"/>
    </row>
    <row r="31" spans="2:11" ht="18" customHeight="1" x14ac:dyDescent="0.2">
      <c r="B31" s="115" t="s">
        <v>368</v>
      </c>
      <c r="C31" s="35"/>
      <c r="D31" s="35"/>
      <c r="E31" s="64"/>
      <c r="F31" s="64"/>
      <c r="G31" s="64"/>
      <c r="H31" s="64"/>
      <c r="I31" s="13"/>
      <c r="J31" s="24"/>
    </row>
    <row r="32" spans="2:11" ht="18" customHeight="1" x14ac:dyDescent="0.2">
      <c r="B32" s="25"/>
      <c r="C32" s="23"/>
      <c r="D32" s="23"/>
      <c r="E32" s="13"/>
      <c r="F32" s="13"/>
      <c r="G32" s="13"/>
      <c r="H32" s="13"/>
      <c r="I32" s="13"/>
      <c r="J32" s="24"/>
    </row>
    <row r="33" spans="1:13" ht="18" customHeight="1" x14ac:dyDescent="0.2">
      <c r="B33" s="10" t="s">
        <v>147</v>
      </c>
      <c r="C33" s="24"/>
      <c r="D33" s="24"/>
      <c r="E33" s="24"/>
      <c r="F33" s="24"/>
      <c r="G33" s="24"/>
      <c r="H33" s="24"/>
      <c r="I33" s="24"/>
      <c r="J33" s="24"/>
    </row>
    <row r="34" spans="1:13" ht="18" customHeight="1" x14ac:dyDescent="0.2">
      <c r="B34" s="704"/>
      <c r="C34" s="705"/>
      <c r="D34" s="705"/>
      <c r="E34" s="705"/>
      <c r="F34" s="705"/>
      <c r="G34" s="705"/>
      <c r="H34" s="705"/>
      <c r="I34" s="705"/>
      <c r="J34" s="706"/>
    </row>
    <row r="35" spans="1:13" x14ac:dyDescent="0.2">
      <c r="B35" s="707"/>
      <c r="C35" s="708"/>
      <c r="D35" s="708"/>
      <c r="E35" s="708"/>
      <c r="F35" s="708"/>
      <c r="G35" s="708"/>
      <c r="H35" s="708"/>
      <c r="I35" s="708"/>
      <c r="J35" s="709"/>
    </row>
    <row r="36" spans="1:13" x14ac:dyDescent="0.2">
      <c r="B36" s="707"/>
      <c r="C36" s="708"/>
      <c r="D36" s="708"/>
      <c r="E36" s="708"/>
      <c r="F36" s="708"/>
      <c r="G36" s="708"/>
      <c r="H36" s="708"/>
      <c r="I36" s="708"/>
      <c r="J36" s="709"/>
    </row>
    <row r="37" spans="1:13" x14ac:dyDescent="0.2">
      <c r="B37" s="707"/>
      <c r="C37" s="708"/>
      <c r="D37" s="708"/>
      <c r="E37" s="708"/>
      <c r="F37" s="708"/>
      <c r="G37" s="708"/>
      <c r="H37" s="708"/>
      <c r="I37" s="708"/>
      <c r="J37" s="709"/>
    </row>
    <row r="38" spans="1:13" x14ac:dyDescent="0.2">
      <c r="A38"/>
      <c r="B38" s="710"/>
      <c r="C38" s="711"/>
      <c r="D38" s="711"/>
      <c r="E38" s="711"/>
      <c r="F38" s="711"/>
      <c r="G38" s="711"/>
      <c r="H38" s="711"/>
      <c r="I38" s="711"/>
      <c r="J38" s="712"/>
    </row>
    <row r="39" spans="1:13" x14ac:dyDescent="0.2">
      <c r="A39"/>
      <c r="B39"/>
      <c r="C39"/>
      <c r="D39"/>
      <c r="E39"/>
      <c r="F39"/>
      <c r="G39"/>
      <c r="H39"/>
      <c r="I39"/>
      <c r="J39"/>
    </row>
    <row r="40" spans="1:13" x14ac:dyDescent="0.2">
      <c r="A40"/>
      <c r="B40"/>
      <c r="C40"/>
      <c r="D40"/>
      <c r="E40"/>
      <c r="F40"/>
      <c r="G40"/>
      <c r="H40"/>
      <c r="I40"/>
      <c r="J40"/>
    </row>
    <row r="41" spans="1:13" ht="46.5" hidden="1" customHeight="1" x14ac:dyDescent="0.2">
      <c r="A41"/>
      <c r="B41"/>
      <c r="C41"/>
      <c r="D41"/>
      <c r="E41"/>
      <c r="F41"/>
      <c r="G41"/>
      <c r="H41"/>
      <c r="I41"/>
      <c r="J41"/>
    </row>
    <row r="42" spans="1:13" hidden="1" x14ac:dyDescent="0.2">
      <c r="A42" s="26" t="s">
        <v>148</v>
      </c>
      <c r="B42"/>
      <c r="C42"/>
      <c r="D42"/>
      <c r="E42"/>
      <c r="F42"/>
      <c r="G42"/>
      <c r="H42"/>
      <c r="I42"/>
      <c r="J42"/>
    </row>
    <row r="43" spans="1:13" hidden="1" x14ac:dyDescent="0.2">
      <c r="A43"/>
      <c r="B43"/>
      <c r="C43"/>
      <c r="D43"/>
      <c r="E43"/>
      <c r="F43"/>
      <c r="G43"/>
      <c r="H43"/>
      <c r="I43"/>
      <c r="J43"/>
    </row>
    <row r="44" spans="1:13" s="2" customFormat="1" hidden="1" x14ac:dyDescent="0.2">
      <c r="A44" t="s">
        <v>149</v>
      </c>
      <c r="B44"/>
      <c r="C44"/>
      <c r="D44"/>
      <c r="E44"/>
      <c r="F44"/>
      <c r="G44"/>
      <c r="H44"/>
      <c r="I44"/>
      <c r="J44"/>
      <c r="L44" s="1"/>
      <c r="M44" s="1"/>
    </row>
    <row r="45" spans="1:13" s="2" customFormat="1" hidden="1" x14ac:dyDescent="0.2">
      <c r="A45"/>
      <c r="B45"/>
      <c r="C45"/>
      <c r="D45"/>
      <c r="E45"/>
      <c r="F45"/>
      <c r="G45"/>
      <c r="H45"/>
      <c r="I45"/>
      <c r="J45"/>
      <c r="L45" s="1"/>
      <c r="M45" s="1"/>
    </row>
    <row r="46" spans="1:13" s="2" customFormat="1" ht="18" hidden="1" customHeight="1" x14ac:dyDescent="0.2">
      <c r="A46" t="s">
        <v>150</v>
      </c>
      <c r="B46"/>
      <c r="C46"/>
      <c r="D46"/>
      <c r="E46"/>
      <c r="F46"/>
      <c r="G46"/>
      <c r="H46"/>
      <c r="I46"/>
      <c r="J46"/>
      <c r="L46" s="1"/>
      <c r="M46" s="1"/>
    </row>
    <row r="47" spans="1:13" s="2" customFormat="1" ht="18" hidden="1" customHeight="1" x14ac:dyDescent="0.2">
      <c r="A47" t="s">
        <v>151</v>
      </c>
      <c r="B47"/>
      <c r="C47"/>
      <c r="D47"/>
      <c r="E47"/>
      <c r="F47"/>
      <c r="G47"/>
      <c r="H47"/>
      <c r="I47"/>
      <c r="J47"/>
      <c r="L47" s="1"/>
      <c r="M47" s="1"/>
    </row>
    <row r="48" spans="1:13" s="2" customFormat="1" ht="18" hidden="1" customHeight="1" x14ac:dyDescent="0.2">
      <c r="A48" t="s">
        <v>152</v>
      </c>
      <c r="B48"/>
      <c r="C48"/>
      <c r="D48"/>
      <c r="E48"/>
      <c r="F48"/>
      <c r="G48"/>
      <c r="H48"/>
      <c r="I48"/>
      <c r="J48"/>
      <c r="L48" s="1"/>
      <c r="M48" s="1"/>
    </row>
    <row r="49" spans="1:13" s="2" customFormat="1" ht="18" hidden="1" customHeight="1" x14ac:dyDescent="0.2">
      <c r="A49" t="s">
        <v>153</v>
      </c>
      <c r="B49"/>
      <c r="C49"/>
      <c r="D49"/>
      <c r="E49"/>
      <c r="F49"/>
      <c r="G49"/>
      <c r="H49"/>
      <c r="I49"/>
      <c r="J49"/>
      <c r="L49" s="1"/>
      <c r="M49" s="1"/>
    </row>
    <row r="50" spans="1:13" s="2" customFormat="1" ht="18" hidden="1" customHeight="1" x14ac:dyDescent="0.2">
      <c r="A50"/>
      <c r="B50"/>
      <c r="C50"/>
      <c r="D50"/>
      <c r="E50"/>
      <c r="F50"/>
      <c r="G50"/>
      <c r="H50"/>
      <c r="I50"/>
      <c r="J50"/>
      <c r="L50" s="1"/>
      <c r="M50" s="1"/>
    </row>
    <row r="51" spans="1:13" s="2" customFormat="1" hidden="1" x14ac:dyDescent="0.2">
      <c r="A51"/>
      <c r="B51"/>
      <c r="C51"/>
      <c r="D51"/>
      <c r="E51"/>
      <c r="F51"/>
      <c r="G51"/>
      <c r="H51"/>
      <c r="I51"/>
      <c r="J51"/>
      <c r="L51" s="1"/>
      <c r="M51" s="1"/>
    </row>
    <row r="52" spans="1:13" s="2" customFormat="1" hidden="1" x14ac:dyDescent="0.2">
      <c r="A52" t="s">
        <v>154</v>
      </c>
      <c r="B52"/>
      <c r="C52"/>
      <c r="D52"/>
      <c r="E52"/>
      <c r="F52"/>
      <c r="G52"/>
      <c r="H52"/>
      <c r="I52"/>
      <c r="J52"/>
      <c r="L52" s="1"/>
      <c r="M52" s="1"/>
    </row>
    <row r="53" spans="1:13" s="2" customFormat="1" hidden="1" x14ac:dyDescent="0.2">
      <c r="A53"/>
      <c r="B53"/>
      <c r="C53"/>
      <c r="D53"/>
      <c r="E53"/>
      <c r="F53"/>
      <c r="G53"/>
      <c r="H53"/>
      <c r="I53"/>
      <c r="J53"/>
      <c r="L53" s="1"/>
      <c r="M53" s="1"/>
    </row>
    <row r="54" spans="1:13" s="2" customFormat="1" hidden="1" x14ac:dyDescent="0.2">
      <c r="A54"/>
      <c r="B54"/>
      <c r="C54"/>
      <c r="D54"/>
      <c r="E54"/>
      <c r="F54"/>
      <c r="G54"/>
      <c r="H54"/>
      <c r="I54"/>
      <c r="J54"/>
      <c r="L54" s="1"/>
      <c r="M54" s="1"/>
    </row>
    <row r="55" spans="1:13" s="2" customFormat="1" hidden="1" x14ac:dyDescent="0.2">
      <c r="A55"/>
      <c r="B55"/>
      <c r="C55"/>
      <c r="D55"/>
      <c r="E55"/>
      <c r="F55"/>
      <c r="G55"/>
      <c r="H55"/>
      <c r="I55"/>
      <c r="J55"/>
      <c r="L55" s="1"/>
      <c r="M55" s="1"/>
    </row>
    <row r="56" spans="1:13" s="2" customFormat="1" hidden="1" x14ac:dyDescent="0.2">
      <c r="A56" t="s">
        <v>155</v>
      </c>
      <c r="B56"/>
      <c r="C56"/>
      <c r="D56"/>
      <c r="E56"/>
      <c r="F56"/>
      <c r="G56"/>
      <c r="H56"/>
      <c r="I56"/>
      <c r="J56"/>
      <c r="L56" s="1"/>
      <c r="M56" s="1"/>
    </row>
    <row r="57" spans="1:13" s="2" customFormat="1" hidden="1" x14ac:dyDescent="0.2">
      <c r="A57" t="s">
        <v>156</v>
      </c>
      <c r="B57"/>
      <c r="C57"/>
      <c r="D57"/>
      <c r="E57"/>
      <c r="F57"/>
      <c r="G57"/>
      <c r="H57"/>
      <c r="I57"/>
      <c r="J57"/>
      <c r="L57" s="1"/>
      <c r="M57" s="1"/>
    </row>
    <row r="58" spans="1:13" s="2" customFormat="1" hidden="1" x14ac:dyDescent="0.2">
      <c r="A58"/>
      <c r="B58"/>
      <c r="C58"/>
      <c r="D58"/>
      <c r="E58"/>
      <c r="F58"/>
      <c r="G58"/>
      <c r="H58"/>
      <c r="I58"/>
      <c r="J58"/>
      <c r="L58" s="1"/>
      <c r="M58" s="1"/>
    </row>
    <row r="59" spans="1:13" hidden="1" x14ac:dyDescent="0.2">
      <c r="A59" t="s">
        <v>157</v>
      </c>
      <c r="B59"/>
      <c r="C59"/>
      <c r="D59"/>
      <c r="E59"/>
      <c r="F59"/>
      <c r="G59"/>
      <c r="H59"/>
      <c r="I59"/>
      <c r="J59"/>
    </row>
    <row r="60" spans="1:13" hidden="1" x14ac:dyDescent="0.2">
      <c r="A60" t="s">
        <v>158</v>
      </c>
      <c r="B60"/>
      <c r="C60"/>
      <c r="D60"/>
      <c r="E60"/>
      <c r="F60"/>
      <c r="G60"/>
      <c r="H60"/>
      <c r="I60"/>
      <c r="J60"/>
    </row>
    <row r="61" spans="1:13" hidden="1" x14ac:dyDescent="0.2">
      <c r="A61" t="s">
        <v>159</v>
      </c>
      <c r="B61"/>
      <c r="C61"/>
      <c r="D61"/>
      <c r="E61"/>
      <c r="F61"/>
      <c r="G61"/>
      <c r="H61"/>
      <c r="I61"/>
      <c r="J61"/>
    </row>
    <row r="62" spans="1:13" hidden="1" x14ac:dyDescent="0.2">
      <c r="A62" t="s">
        <v>160</v>
      </c>
      <c r="B62"/>
      <c r="C62"/>
      <c r="D62"/>
      <c r="E62"/>
      <c r="F62"/>
      <c r="G62"/>
      <c r="H62"/>
      <c r="I62"/>
      <c r="J62"/>
    </row>
    <row r="63" spans="1:13" hidden="1" x14ac:dyDescent="0.2">
      <c r="A63"/>
      <c r="B63"/>
      <c r="C63"/>
      <c r="D63"/>
      <c r="E63"/>
      <c r="F63"/>
      <c r="G63"/>
      <c r="H63"/>
      <c r="I63"/>
      <c r="J63"/>
    </row>
    <row r="64" spans="1:13" hidden="1" x14ac:dyDescent="0.2">
      <c r="A64" t="s">
        <v>161</v>
      </c>
      <c r="B64"/>
      <c r="C64"/>
      <c r="D64"/>
      <c r="E64"/>
      <c r="F64"/>
      <c r="G64"/>
      <c r="H64"/>
      <c r="I64"/>
      <c r="J64"/>
    </row>
    <row r="65" spans="1:10" hidden="1" x14ac:dyDescent="0.2">
      <c r="A65" t="s">
        <v>162</v>
      </c>
      <c r="B65"/>
      <c r="C65"/>
      <c r="D65"/>
      <c r="E65"/>
      <c r="F65"/>
      <c r="G65"/>
      <c r="H65"/>
      <c r="I65"/>
      <c r="J65"/>
    </row>
    <row r="66" spans="1:10" hidden="1" x14ac:dyDescent="0.2">
      <c r="A66" t="s">
        <v>163</v>
      </c>
      <c r="B66"/>
      <c r="C66"/>
      <c r="D66"/>
      <c r="E66"/>
      <c r="F66"/>
      <c r="G66"/>
      <c r="H66"/>
      <c r="I66"/>
      <c r="J66"/>
    </row>
    <row r="67" spans="1:10" hidden="1" x14ac:dyDescent="0.2">
      <c r="A67" t="s">
        <v>164</v>
      </c>
      <c r="B67"/>
      <c r="C67"/>
      <c r="D67"/>
      <c r="E67"/>
      <c r="F67"/>
      <c r="G67"/>
      <c r="H67"/>
      <c r="I67"/>
      <c r="J67"/>
    </row>
    <row r="68" spans="1:10" hidden="1" x14ac:dyDescent="0.2">
      <c r="A68"/>
      <c r="B68"/>
      <c r="C68"/>
      <c r="D68"/>
      <c r="E68"/>
      <c r="F68"/>
      <c r="G68"/>
      <c r="H68"/>
      <c r="I68"/>
      <c r="J68"/>
    </row>
    <row r="69" spans="1:10" hidden="1" x14ac:dyDescent="0.2">
      <c r="A69"/>
      <c r="B69"/>
      <c r="C69"/>
      <c r="D69"/>
      <c r="E69"/>
      <c r="F69"/>
      <c r="G69"/>
      <c r="H69"/>
      <c r="I69"/>
      <c r="J69"/>
    </row>
    <row r="70" spans="1:10" hidden="1" x14ac:dyDescent="0.2">
      <c r="A70" t="s">
        <v>165</v>
      </c>
      <c r="B70"/>
      <c r="C70"/>
      <c r="D70"/>
      <c r="E70"/>
      <c r="F70"/>
      <c r="G70"/>
      <c r="H70"/>
      <c r="I70"/>
      <c r="J70"/>
    </row>
    <row r="71" spans="1:10" hidden="1" x14ac:dyDescent="0.2">
      <c r="A71"/>
      <c r="B71"/>
      <c r="C71"/>
      <c r="D71"/>
      <c r="E71"/>
      <c r="F71"/>
      <c r="G71"/>
      <c r="H71"/>
      <c r="I71"/>
      <c r="J71"/>
    </row>
    <row r="72" spans="1:10" hidden="1" x14ac:dyDescent="0.2">
      <c r="A72" t="s">
        <v>166</v>
      </c>
      <c r="B72"/>
      <c r="C72"/>
      <c r="D72"/>
      <c r="E72"/>
      <c r="F72"/>
      <c r="G72"/>
      <c r="H72"/>
      <c r="I72"/>
      <c r="J72"/>
    </row>
    <row r="73" spans="1:10" hidden="1" x14ac:dyDescent="0.2">
      <c r="A73" t="s">
        <v>167</v>
      </c>
      <c r="B73"/>
      <c r="C73"/>
      <c r="D73"/>
      <c r="E73"/>
      <c r="F73"/>
      <c r="G73"/>
      <c r="H73"/>
      <c r="I73"/>
      <c r="J73"/>
    </row>
    <row r="74" spans="1:10" hidden="1" x14ac:dyDescent="0.2">
      <c r="A74" t="s">
        <v>168</v>
      </c>
      <c r="B74"/>
      <c r="C74"/>
      <c r="D74"/>
      <c r="E74"/>
      <c r="F74"/>
      <c r="G74"/>
      <c r="H74"/>
      <c r="I74"/>
      <c r="J74"/>
    </row>
    <row r="75" spans="1:10" hidden="1" x14ac:dyDescent="0.2">
      <c r="A75" t="s">
        <v>169</v>
      </c>
      <c r="B75"/>
      <c r="C75"/>
      <c r="D75"/>
      <c r="E75"/>
      <c r="F75"/>
      <c r="G75"/>
      <c r="H75"/>
      <c r="I75"/>
      <c r="J75"/>
    </row>
    <row r="76" spans="1:10" hidden="1" x14ac:dyDescent="0.2">
      <c r="A76" t="s">
        <v>170</v>
      </c>
      <c r="B76"/>
      <c r="C76"/>
      <c r="D76"/>
      <c r="E76"/>
      <c r="F76"/>
      <c r="G76"/>
      <c r="H76"/>
      <c r="I76"/>
      <c r="J76"/>
    </row>
    <row r="77" spans="1:10" hidden="1" x14ac:dyDescent="0.2">
      <c r="A77" t="s">
        <v>171</v>
      </c>
      <c r="B77"/>
      <c r="C77"/>
      <c r="D77"/>
      <c r="E77"/>
      <c r="F77"/>
      <c r="G77"/>
      <c r="H77"/>
      <c r="I77"/>
      <c r="J77"/>
    </row>
    <row r="78" spans="1:10" hidden="1" x14ac:dyDescent="0.2">
      <c r="A78" t="s">
        <v>172</v>
      </c>
      <c r="B78"/>
      <c r="C78"/>
      <c r="D78"/>
      <c r="E78"/>
      <c r="F78"/>
      <c r="G78"/>
      <c r="H78"/>
      <c r="I78"/>
      <c r="J78"/>
    </row>
    <row r="79" spans="1:10" hidden="1" x14ac:dyDescent="0.2">
      <c r="A79" t="s">
        <v>173</v>
      </c>
      <c r="B79"/>
      <c r="C79"/>
      <c r="D79"/>
      <c r="E79"/>
      <c r="F79"/>
      <c r="G79"/>
      <c r="H79"/>
      <c r="I79"/>
      <c r="J79"/>
    </row>
    <row r="80" spans="1:10" hidden="1" x14ac:dyDescent="0.2">
      <c r="A80" t="s">
        <v>174</v>
      </c>
      <c r="B80"/>
      <c r="C80"/>
      <c r="D80"/>
      <c r="E80"/>
      <c r="F80"/>
      <c r="G80"/>
      <c r="H80"/>
      <c r="I80"/>
      <c r="J80"/>
    </row>
    <row r="81" spans="1:10" hidden="1" x14ac:dyDescent="0.2">
      <c r="A81" t="s">
        <v>175</v>
      </c>
      <c r="B81"/>
      <c r="C81"/>
      <c r="D81"/>
      <c r="E81"/>
      <c r="F81"/>
      <c r="G81"/>
      <c r="H81"/>
      <c r="I81"/>
      <c r="J81"/>
    </row>
    <row r="82" spans="1:10" hidden="1" x14ac:dyDescent="0.2">
      <c r="A82" t="s">
        <v>176</v>
      </c>
      <c r="B82"/>
      <c r="C82"/>
      <c r="D82"/>
      <c r="E82"/>
      <c r="F82"/>
      <c r="G82"/>
      <c r="H82"/>
      <c r="I82"/>
      <c r="J82"/>
    </row>
    <row r="83" spans="1:10" hidden="1" x14ac:dyDescent="0.2">
      <c r="A83" t="s">
        <v>177</v>
      </c>
      <c r="B83"/>
      <c r="C83"/>
      <c r="D83"/>
      <c r="E83"/>
      <c r="F83"/>
      <c r="G83"/>
      <c r="H83"/>
      <c r="I83"/>
      <c r="J83"/>
    </row>
    <row r="84" spans="1:10" hidden="1" x14ac:dyDescent="0.2">
      <c r="A84" t="s">
        <v>178</v>
      </c>
      <c r="B84"/>
      <c r="C84"/>
      <c r="D84"/>
      <c r="E84"/>
      <c r="F84"/>
      <c r="G84"/>
      <c r="H84"/>
      <c r="I84"/>
      <c r="J84"/>
    </row>
    <row r="85" spans="1:10" hidden="1" x14ac:dyDescent="0.2">
      <c r="A85"/>
      <c r="B85"/>
      <c r="C85"/>
      <c r="D85"/>
      <c r="E85"/>
      <c r="F85"/>
      <c r="G85"/>
      <c r="H85"/>
      <c r="I85"/>
      <c r="J85"/>
    </row>
    <row r="86" spans="1:10" hidden="1" x14ac:dyDescent="0.2">
      <c r="A86"/>
      <c r="B86"/>
      <c r="C86"/>
      <c r="D86"/>
      <c r="E86"/>
      <c r="F86"/>
      <c r="G86"/>
      <c r="H86"/>
      <c r="I86"/>
      <c r="J86"/>
    </row>
    <row r="87" spans="1:10" hidden="1" x14ac:dyDescent="0.2">
      <c r="A87" t="s">
        <v>179</v>
      </c>
      <c r="B87"/>
      <c r="C87"/>
      <c r="D87"/>
      <c r="E87"/>
      <c r="F87"/>
      <c r="G87"/>
      <c r="H87"/>
      <c r="I87"/>
      <c r="J87"/>
    </row>
    <row r="88" spans="1:10" hidden="1" x14ac:dyDescent="0.2">
      <c r="A88" t="s">
        <v>180</v>
      </c>
      <c r="B88"/>
      <c r="C88"/>
      <c r="D88"/>
      <c r="E88"/>
      <c r="F88"/>
      <c r="G88"/>
      <c r="H88"/>
      <c r="I88"/>
      <c r="J88"/>
    </row>
    <row r="89" spans="1:10" hidden="1" x14ac:dyDescent="0.2">
      <c r="A89" t="s">
        <v>181</v>
      </c>
      <c r="B89"/>
      <c r="C89"/>
      <c r="D89"/>
      <c r="E89"/>
      <c r="F89"/>
      <c r="G89"/>
      <c r="H89"/>
      <c r="I89"/>
      <c r="J89"/>
    </row>
    <row r="90" spans="1:10" hidden="1" x14ac:dyDescent="0.2">
      <c r="A90" t="s">
        <v>182</v>
      </c>
      <c r="B90"/>
      <c r="C90"/>
      <c r="D90"/>
      <c r="E90"/>
      <c r="F90"/>
      <c r="G90"/>
      <c r="H90"/>
      <c r="I90"/>
      <c r="J90"/>
    </row>
    <row r="91" spans="1:10" hidden="1" x14ac:dyDescent="0.2">
      <c r="A91" t="s">
        <v>183</v>
      </c>
      <c r="B91"/>
      <c r="C91"/>
      <c r="D91"/>
      <c r="E91"/>
      <c r="F91"/>
      <c r="G91"/>
      <c r="H91"/>
      <c r="I91"/>
      <c r="J91"/>
    </row>
    <row r="92" spans="1:10" hidden="1" x14ac:dyDescent="0.2">
      <c r="A92"/>
      <c r="B92"/>
      <c r="C92"/>
      <c r="D92"/>
      <c r="E92"/>
      <c r="F92"/>
      <c r="G92"/>
      <c r="H92"/>
      <c r="I92"/>
      <c r="J92"/>
    </row>
    <row r="93" spans="1:10" hidden="1" x14ac:dyDescent="0.2">
      <c r="A93" t="s">
        <v>184</v>
      </c>
      <c r="B93"/>
      <c r="C93"/>
      <c r="D93"/>
      <c r="E93"/>
      <c r="F93"/>
      <c r="G93"/>
      <c r="H93"/>
      <c r="I93"/>
      <c r="J93"/>
    </row>
    <row r="94" spans="1:10" hidden="1" x14ac:dyDescent="0.2">
      <c r="A94" t="s">
        <v>185</v>
      </c>
      <c r="B94"/>
      <c r="C94"/>
      <c r="D94"/>
      <c r="E94"/>
      <c r="F94"/>
      <c r="G94"/>
      <c r="H94"/>
      <c r="I94"/>
      <c r="J94"/>
    </row>
    <row r="95" spans="1:10" hidden="1" x14ac:dyDescent="0.2">
      <c r="A95" t="s">
        <v>186</v>
      </c>
      <c r="B95"/>
      <c r="C95"/>
      <c r="D95"/>
      <c r="E95"/>
      <c r="F95"/>
      <c r="G95"/>
      <c r="H95"/>
      <c r="I95"/>
      <c r="J95"/>
    </row>
    <row r="96" spans="1:10" hidden="1" x14ac:dyDescent="0.2">
      <c r="A96" t="s">
        <v>187</v>
      </c>
      <c r="B96"/>
      <c r="C96"/>
      <c r="D96"/>
      <c r="E96"/>
      <c r="F96"/>
      <c r="G96"/>
      <c r="H96"/>
      <c r="I96"/>
      <c r="J96"/>
    </row>
    <row r="97" spans="1:10" hidden="1" x14ac:dyDescent="0.2">
      <c r="A97" t="s">
        <v>188</v>
      </c>
      <c r="B97"/>
      <c r="C97"/>
      <c r="D97"/>
      <c r="E97"/>
      <c r="F97"/>
      <c r="G97"/>
      <c r="H97"/>
      <c r="I97"/>
      <c r="J97"/>
    </row>
    <row r="98" spans="1:10" hidden="1" x14ac:dyDescent="0.2">
      <c r="A98"/>
      <c r="B98"/>
      <c r="C98"/>
      <c r="D98"/>
      <c r="E98"/>
      <c r="F98"/>
      <c r="G98"/>
      <c r="H98"/>
      <c r="I98"/>
      <c r="J98"/>
    </row>
    <row r="99" spans="1:10" hidden="1" x14ac:dyDescent="0.2">
      <c r="A99" t="s">
        <v>189</v>
      </c>
      <c r="B99"/>
      <c r="C99"/>
      <c r="D99"/>
      <c r="E99"/>
      <c r="F99"/>
      <c r="G99"/>
      <c r="H99"/>
      <c r="I99"/>
      <c r="J99"/>
    </row>
    <row r="100" spans="1:10" hidden="1" x14ac:dyDescent="0.2">
      <c r="A100" t="s">
        <v>190</v>
      </c>
      <c r="B100"/>
      <c r="C100"/>
      <c r="D100"/>
      <c r="E100"/>
      <c r="F100"/>
      <c r="G100"/>
      <c r="H100"/>
      <c r="I100"/>
      <c r="J100"/>
    </row>
    <row r="101" spans="1:10" hidden="1" x14ac:dyDescent="0.2">
      <c r="A101" t="s">
        <v>191</v>
      </c>
      <c r="B101"/>
      <c r="C101"/>
      <c r="D101"/>
      <c r="E101"/>
      <c r="F101"/>
      <c r="G101"/>
      <c r="H101"/>
      <c r="I101"/>
      <c r="J101"/>
    </row>
    <row r="102" spans="1:10" hidden="1" x14ac:dyDescent="0.2">
      <c r="A102" t="s">
        <v>192</v>
      </c>
      <c r="B102"/>
      <c r="C102"/>
      <c r="D102"/>
      <c r="E102"/>
      <c r="F102"/>
      <c r="G102"/>
      <c r="H102"/>
      <c r="I102"/>
      <c r="J102"/>
    </row>
    <row r="103" spans="1:10" hidden="1" x14ac:dyDescent="0.2">
      <c r="A103" t="s">
        <v>193</v>
      </c>
      <c r="B103"/>
      <c r="C103"/>
      <c r="D103"/>
      <c r="E103"/>
      <c r="F103"/>
      <c r="G103"/>
      <c r="H103"/>
      <c r="I103"/>
      <c r="J103"/>
    </row>
    <row r="104" spans="1:10" hidden="1" x14ac:dyDescent="0.2">
      <c r="A104"/>
      <c r="B104"/>
      <c r="C104"/>
      <c r="D104"/>
      <c r="E104"/>
      <c r="F104"/>
      <c r="G104"/>
      <c r="H104"/>
      <c r="I104"/>
      <c r="J104"/>
    </row>
    <row r="105" spans="1:10" hidden="1" x14ac:dyDescent="0.2">
      <c r="A105" t="s">
        <v>194</v>
      </c>
      <c r="B105"/>
      <c r="C105"/>
      <c r="D105"/>
      <c r="E105"/>
      <c r="F105"/>
      <c r="G105"/>
      <c r="H105"/>
      <c r="I105"/>
      <c r="J105"/>
    </row>
    <row r="106" spans="1:10" hidden="1" x14ac:dyDescent="0.2">
      <c r="A106" t="s">
        <v>195</v>
      </c>
      <c r="B106"/>
      <c r="C106"/>
      <c r="D106"/>
      <c r="E106"/>
      <c r="F106"/>
      <c r="G106"/>
      <c r="H106"/>
      <c r="I106"/>
      <c r="J106"/>
    </row>
    <row r="107" spans="1:10" hidden="1" x14ac:dyDescent="0.2"/>
  </sheetData>
  <sheetProtection algorithmName="SHA-512" hashValue="8QyyKHPqRn1HrIORrbhetMOd3c0lyBpV7EKn822szatAKNDTxmU065TbRTXqtVnUt0plthd5e+1PXq4XxSQb0g==" saltValue="bN64jQCp1MUCZN9dBRMqgA==" spinCount="100000" sheet="1" objects="1" scenarios="1" formatCells="0"/>
  <mergeCells count="25">
    <mergeCell ref="E19:I19"/>
    <mergeCell ref="E20:I20"/>
    <mergeCell ref="B34:J38"/>
    <mergeCell ref="B19:D19"/>
    <mergeCell ref="B24:J25"/>
    <mergeCell ref="B23:F23"/>
    <mergeCell ref="E26:F26"/>
    <mergeCell ref="H26:I26"/>
    <mergeCell ref="B20:D20"/>
    <mergeCell ref="B26:D26"/>
    <mergeCell ref="I1:J1"/>
    <mergeCell ref="B13:D13"/>
    <mergeCell ref="B17:D17"/>
    <mergeCell ref="B18:D18"/>
    <mergeCell ref="F15:I15"/>
    <mergeCell ref="F14:I14"/>
    <mergeCell ref="I2:J2"/>
    <mergeCell ref="I3:J3"/>
    <mergeCell ref="E12:I12"/>
    <mergeCell ref="E13:I13"/>
    <mergeCell ref="H4:J4"/>
    <mergeCell ref="B3:D3"/>
    <mergeCell ref="B14:D15"/>
    <mergeCell ref="E17:I17"/>
    <mergeCell ref="E18:I18"/>
  </mergeCells>
  <phoneticPr fontId="1"/>
  <pageMargins left="0.7" right="0.7" top="0.75" bottom="0.75" header="0.3" footer="0.3"/>
  <pageSetup paperSize="9" scale="82" orientation="portrait" horizont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F486-90D4-491D-B898-C9B6CFACC579}">
  <dimension ref="A1:AH166"/>
  <sheetViews>
    <sheetView workbookViewId="0">
      <selection activeCell="A2" sqref="A2"/>
    </sheetView>
  </sheetViews>
  <sheetFormatPr defaultRowHeight="13" x14ac:dyDescent="0.2"/>
  <cols>
    <col min="2" max="2" width="4.453125" customWidth="1"/>
    <col min="3" max="3" width="10.81640625" bestFit="1" customWidth="1"/>
    <col min="4" max="4" width="15.7265625" bestFit="1" customWidth="1"/>
    <col min="5" max="5" width="13" customWidth="1"/>
    <col min="6" max="6" width="18.36328125" bestFit="1" customWidth="1"/>
    <col min="7" max="7" width="20.90625" bestFit="1" customWidth="1"/>
    <col min="8" max="8" width="27.08984375" customWidth="1"/>
    <col min="9" max="9" width="22.81640625" style="33" customWidth="1"/>
    <col min="10" max="10" width="14.08984375" bestFit="1" customWidth="1"/>
    <col min="11" max="11" width="15.7265625" customWidth="1"/>
    <col min="12" max="12" width="16.36328125" customWidth="1"/>
    <col min="13" max="13" width="18" customWidth="1"/>
    <col min="14" max="14" width="19.7265625" bestFit="1" customWidth="1"/>
    <col min="15" max="15" width="14.08984375" bestFit="1" customWidth="1"/>
    <col min="16" max="16" width="19.81640625" customWidth="1"/>
    <col min="17" max="17" width="9.6328125" bestFit="1" customWidth="1"/>
    <col min="18" max="18" width="10.81640625" bestFit="1" customWidth="1"/>
    <col min="19" max="19" width="15.90625" bestFit="1" customWidth="1"/>
    <col min="20" max="20" width="10.1796875" customWidth="1"/>
    <col min="21" max="21" width="8.1796875" bestFit="1" customWidth="1"/>
    <col min="22" max="22" width="4.453125" customWidth="1"/>
    <col min="23" max="23" width="18.36328125" customWidth="1"/>
    <col min="24" max="24" width="16.7265625" customWidth="1"/>
    <col min="25" max="25" width="13.54296875" customWidth="1"/>
    <col min="26" max="26" width="16.6328125" customWidth="1"/>
    <col min="27" max="27" width="17.90625" customWidth="1"/>
    <col min="28" max="28" width="14.08984375" bestFit="1" customWidth="1"/>
    <col min="29" max="29" width="30" customWidth="1"/>
    <col min="32" max="32" width="26.6328125" customWidth="1"/>
    <col min="33" max="33" width="22.08984375" customWidth="1"/>
  </cols>
  <sheetData>
    <row r="1" spans="2:34" s="1" customFormat="1" ht="14.5" customHeight="1" x14ac:dyDescent="0.2">
      <c r="B1" s="18"/>
      <c r="C1" s="18"/>
      <c r="D1" s="18"/>
      <c r="E1" s="2"/>
      <c r="F1" s="2"/>
      <c r="G1" s="2"/>
      <c r="H1" s="2"/>
      <c r="I1" s="2"/>
      <c r="J1" s="2"/>
      <c r="K1" s="2"/>
      <c r="L1" s="2"/>
      <c r="M1" s="2"/>
      <c r="N1" s="28"/>
      <c r="O1" s="28"/>
      <c r="P1" s="2"/>
    </row>
    <row r="2" spans="2:34" ht="40" customHeight="1" thickBot="1" x14ac:dyDescent="0.25">
      <c r="B2" s="1" t="s">
        <v>495</v>
      </c>
      <c r="C2" s="1"/>
      <c r="D2" s="11"/>
      <c r="G2" s="183"/>
      <c r="H2" s="183"/>
      <c r="I2" s="183"/>
      <c r="J2" s="183"/>
      <c r="K2" s="117"/>
      <c r="AB2" s="733" t="s">
        <v>445</v>
      </c>
      <c r="AC2" s="733"/>
      <c r="AE2" s="29"/>
      <c r="AG2" s="41"/>
      <c r="AH2" s="317">
        <f>'2‗見積回答(JCW=&gt;依頼元）'!P1</f>
        <v>0</v>
      </c>
    </row>
    <row r="3" spans="2:34" s="41" customFormat="1" ht="20.5" customHeight="1" x14ac:dyDescent="0.2">
      <c r="B3" s="426" t="s">
        <v>89</v>
      </c>
      <c r="C3" s="609" t="s">
        <v>132</v>
      </c>
      <c r="D3" s="609" t="s">
        <v>398</v>
      </c>
      <c r="E3" s="609" t="s">
        <v>90</v>
      </c>
      <c r="F3" s="432" t="s">
        <v>407</v>
      </c>
      <c r="G3" s="432" t="s">
        <v>20</v>
      </c>
      <c r="H3" s="432" t="s">
        <v>458</v>
      </c>
      <c r="I3" s="609" t="str">
        <f>'4.1_検定決定確認シート_機器詳細リスト'!I3</f>
        <v>型式</v>
      </c>
      <c r="J3" s="432" t="str">
        <f>'4.1_検定決定確認シート_機器詳細リスト'!J3</f>
        <v>型式承認番号表示</v>
      </c>
      <c r="K3" s="432" t="str">
        <f>'4.1_検定決定確認シート_機器詳細リスト'!K3</f>
        <v>製造番号・器物番号</v>
      </c>
      <c r="L3" s="432" t="str">
        <f>'4.1_検定決定確認シート_機器詳細リスト'!L3</f>
        <v>製造年月</v>
      </c>
      <c r="M3" s="432" t="s">
        <v>463</v>
      </c>
      <c r="N3" s="610" t="s">
        <v>464</v>
      </c>
      <c r="O3" s="432" t="str">
        <f>'4.1_検定決定確認シート_機器詳細リスト'!P3</f>
        <v>新規／既存？</v>
      </c>
      <c r="P3" s="432" t="s">
        <v>442</v>
      </c>
      <c r="Q3" s="609" t="str">
        <f>'4.1_検定決定確認シート_機器詳細リスト'!S3</f>
        <v>精度等級</v>
      </c>
      <c r="R3" s="432" t="s">
        <v>19</v>
      </c>
      <c r="S3" s="432" t="s">
        <v>443</v>
      </c>
      <c r="T3" s="432" t="s">
        <v>435</v>
      </c>
      <c r="U3" s="598" t="s">
        <v>285</v>
      </c>
      <c r="V3" s="600" t="s">
        <v>387</v>
      </c>
      <c r="W3" s="432" t="s">
        <v>446</v>
      </c>
      <c r="X3" s="432" t="s">
        <v>303</v>
      </c>
      <c r="Y3" s="734" t="s">
        <v>441</v>
      </c>
      <c r="Z3" s="735"/>
      <c r="AA3" s="735"/>
      <c r="AB3" s="735"/>
      <c r="AC3" s="736"/>
    </row>
    <row r="4" spans="2:34" s="41" customFormat="1" ht="26.5" thickBot="1" x14ac:dyDescent="0.25">
      <c r="B4" s="427"/>
      <c r="C4" s="434"/>
      <c r="D4" s="434"/>
      <c r="E4" s="434"/>
      <c r="F4" s="433"/>
      <c r="G4" s="433"/>
      <c r="H4" s="434"/>
      <c r="I4" s="434"/>
      <c r="J4" s="433"/>
      <c r="K4" s="433"/>
      <c r="L4" s="433"/>
      <c r="M4" s="433"/>
      <c r="N4" s="611"/>
      <c r="O4" s="433"/>
      <c r="P4" s="433"/>
      <c r="Q4" s="434"/>
      <c r="R4" s="434"/>
      <c r="S4" s="433"/>
      <c r="T4" s="433"/>
      <c r="U4" s="599"/>
      <c r="V4" s="601"/>
      <c r="W4" s="433"/>
      <c r="X4" s="433"/>
      <c r="Y4" s="434" t="s">
        <v>403</v>
      </c>
      <c r="Z4" s="434"/>
      <c r="AA4" s="319" t="s">
        <v>404</v>
      </c>
      <c r="AB4" s="309" t="s">
        <v>444</v>
      </c>
      <c r="AC4" s="320" t="s">
        <v>146</v>
      </c>
    </row>
    <row r="5" spans="2:34" ht="28.5" customHeight="1" x14ac:dyDescent="0.2">
      <c r="B5" s="426">
        <v>1</v>
      </c>
      <c r="C5" s="656" t="s">
        <v>362</v>
      </c>
      <c r="D5" s="576" t="str">
        <f>'4.1_検定決定確認シート_機器詳細リスト'!D5</f>
        <v>選択要</v>
      </c>
      <c r="E5" s="554" t="str">
        <f>'4.1_検定決定確認シート_機器詳細リスト'!E5</f>
        <v>必須</v>
      </c>
      <c r="F5" s="584">
        <f>'4.1_検定決定確認シート_機器詳細リスト'!F5</f>
        <v>0</v>
      </c>
      <c r="G5" s="584">
        <f>'4.1_検定決定確認シート_機器詳細リスト'!G5</f>
        <v>0</v>
      </c>
      <c r="H5" s="578">
        <f>'4.1_検定決定確認シート_機器詳細リスト'!H5</f>
        <v>0</v>
      </c>
      <c r="I5" s="554" t="str">
        <f>'4.1_検定決定確認シート_機器詳細リスト'!I5</f>
        <v>必須</v>
      </c>
      <c r="J5" s="576" t="str">
        <f>'4.1_検定決定確認シート_機器詳細リスト'!J5</f>
        <v>当日確認</v>
      </c>
      <c r="K5" s="576" t="str">
        <f>'4.1_検定決定確認シート_機器詳細リスト'!K5</f>
        <v>当日確認</v>
      </c>
      <c r="L5" s="726" t="str">
        <f>'4.1_検定決定確認シート_機器詳細リスト'!L5</f>
        <v>当日確認</v>
      </c>
      <c r="M5" s="726" t="str">
        <f>'4.1_検定決定確認シート_機器詳細リスト'!M5</f>
        <v>当日確認</v>
      </c>
      <c r="N5" s="726" t="str">
        <f>'4.1_検定決定確認シート_機器詳細リスト'!N5</f>
        <v>当日確認</v>
      </c>
      <c r="O5" s="726" t="str">
        <f>'4.1_検定決定確認シート_機器詳細リスト'!P5</f>
        <v>選択要</v>
      </c>
      <c r="P5" s="576" t="str">
        <f>'4.1_検定決定確認シート_機器詳細リスト'!Q5</f>
        <v>選択要</v>
      </c>
      <c r="Q5" s="576" t="str">
        <f>'4.1_検定決定確認シート_機器詳細リスト'!S5</f>
        <v>必須</v>
      </c>
      <c r="R5" s="584">
        <f>'4.1_検定決定確認シート_機器詳細リスト'!T5</f>
        <v>0</v>
      </c>
      <c r="S5" s="662" t="str">
        <f>'4.1_検定決定確認シート_機器詳細リスト'!U5</f>
        <v>必須</v>
      </c>
      <c r="T5" s="662" t="str">
        <f>'4.1_検定決定確認シート_機器詳細リスト'!V5</f>
        <v>必須</v>
      </c>
      <c r="U5" s="563" t="str">
        <f>'4.1_検定決定確認シート_機器詳細リスト'!W5</f>
        <v>必須</v>
      </c>
      <c r="V5" s="566" t="s">
        <v>51</v>
      </c>
      <c r="W5" s="723">
        <f>'4.1_検定決定確認シート_機器詳細リスト'!AA5</f>
        <v>0</v>
      </c>
      <c r="X5" s="659" t="str">
        <f>'4.1_検定決定確認シート_機器詳細リスト'!AB5&amp;"～"&amp;'4.1_検定決定確認シート_機器詳細リスト'!AC5&amp;"g"</f>
        <v>必須～必須g</v>
      </c>
      <c r="Y5" s="70" t="s">
        <v>92</v>
      </c>
      <c r="Z5" s="212" t="str">
        <f>'4.1_検定決定確認シート_機器詳細リスト'!AK5</f>
        <v>必須</v>
      </c>
      <c r="AA5" s="214" t="str">
        <f>'4.1_検定決定確認シート_機器詳細リスト'!AL5</f>
        <v>必須</v>
      </c>
      <c r="AB5" s="321" t="str">
        <f>'4.1_検定決定確認シート_機器詳細リスト'!AO5</f>
        <v>必須</v>
      </c>
      <c r="AC5" s="310" t="str">
        <f>'4.1_検定決定確認シート_機器詳細リスト'!AP5</f>
        <v>2個以上用意ください</v>
      </c>
    </row>
    <row r="6" spans="2:34" ht="28.5" customHeight="1" x14ac:dyDescent="0.2">
      <c r="B6" s="575"/>
      <c r="C6" s="657"/>
      <c r="D6" s="477"/>
      <c r="E6" s="555"/>
      <c r="F6" s="585"/>
      <c r="G6" s="585"/>
      <c r="H6" s="579"/>
      <c r="I6" s="555"/>
      <c r="J6" s="477"/>
      <c r="K6" s="477"/>
      <c r="L6" s="727"/>
      <c r="M6" s="727"/>
      <c r="N6" s="727"/>
      <c r="O6" s="727"/>
      <c r="P6" s="477"/>
      <c r="Q6" s="477"/>
      <c r="R6" s="585"/>
      <c r="S6" s="663"/>
      <c r="T6" s="663"/>
      <c r="U6" s="564"/>
      <c r="V6" s="567"/>
      <c r="W6" s="724"/>
      <c r="X6" s="660"/>
      <c r="Y6" s="69" t="s">
        <v>93</v>
      </c>
      <c r="Z6" s="213" t="str">
        <f>'4.1_検定決定確認シート_機器詳細リスト'!AK6</f>
        <v>必須</v>
      </c>
      <c r="AA6" s="215" t="str">
        <f>'4.1_検定決定確認シート_機器詳細リスト'!AL6</f>
        <v>必須</v>
      </c>
      <c r="AB6" s="313" t="str">
        <f>'4.1_検定決定確認シート_機器詳細リスト'!AO6</f>
        <v>必須</v>
      </c>
      <c r="AC6" s="311" t="str">
        <f>'4.1_検定決定確認シート_機器詳細リスト'!AP6</f>
        <v>2個以上用意ください</v>
      </c>
    </row>
    <row r="7" spans="2:34" ht="28.5" customHeight="1" x14ac:dyDescent="0.2">
      <c r="B7" s="575"/>
      <c r="C7" s="657"/>
      <c r="D7" s="477"/>
      <c r="E7" s="555"/>
      <c r="F7" s="585"/>
      <c r="G7" s="585"/>
      <c r="H7" s="579"/>
      <c r="I7" s="555"/>
      <c r="J7" s="477"/>
      <c r="K7" s="477"/>
      <c r="L7" s="727"/>
      <c r="M7" s="727"/>
      <c r="N7" s="727"/>
      <c r="O7" s="727"/>
      <c r="P7" s="477"/>
      <c r="Q7" s="477"/>
      <c r="R7" s="585"/>
      <c r="S7" s="663"/>
      <c r="T7" s="663"/>
      <c r="U7" s="564"/>
      <c r="V7" s="567"/>
      <c r="W7" s="724"/>
      <c r="X7" s="660"/>
      <c r="Y7" s="69" t="s">
        <v>22</v>
      </c>
      <c r="Z7" s="213" t="str">
        <f>'4.1_検定決定確認シート_機器詳細リスト'!AK7</f>
        <v>必要に応じて記載</v>
      </c>
      <c r="AA7" s="215" t="str">
        <f>'4.1_検定決定確認シート_機器詳細リスト'!AL7</f>
        <v>必要に応じて記載</v>
      </c>
      <c r="AB7" s="313" t="str">
        <f>'4.1_検定決定確認シート_機器詳細リスト'!AO7</f>
        <v>必要に応じて</v>
      </c>
      <c r="AC7" s="311" t="str">
        <f>'4.1_検定決定確認シート_機器詳細リスト'!AP7</f>
        <v>必要に応じて</v>
      </c>
    </row>
    <row r="8" spans="2:34" ht="28.5" customHeight="1" thickBot="1" x14ac:dyDescent="0.25">
      <c r="B8" s="427"/>
      <c r="C8" s="658"/>
      <c r="D8" s="577"/>
      <c r="E8" s="556"/>
      <c r="F8" s="586"/>
      <c r="G8" s="586"/>
      <c r="H8" s="580"/>
      <c r="I8" s="556"/>
      <c r="J8" s="577"/>
      <c r="K8" s="577"/>
      <c r="L8" s="728"/>
      <c r="M8" s="728"/>
      <c r="N8" s="728"/>
      <c r="O8" s="728"/>
      <c r="P8" s="577"/>
      <c r="Q8" s="577"/>
      <c r="R8" s="586"/>
      <c r="S8" s="664"/>
      <c r="T8" s="664"/>
      <c r="U8" s="565"/>
      <c r="V8" s="568"/>
      <c r="W8" s="725"/>
      <c r="X8" s="661"/>
      <c r="Y8" s="71" t="s">
        <v>23</v>
      </c>
      <c r="Z8" s="314" t="str">
        <f>'4.1_検定決定確認シート_機器詳細リスト'!AK8</f>
        <v>必要に応じて記載</v>
      </c>
      <c r="AA8" s="315" t="str">
        <f>'4.1_検定決定確認シート_機器詳細リスト'!AL8</f>
        <v>必要に応じて記載</v>
      </c>
      <c r="AB8" s="316" t="str">
        <f>'4.1_検定決定確認シート_機器詳細リスト'!AO8</f>
        <v>必要に応じて</v>
      </c>
      <c r="AC8" s="312" t="str">
        <f>'4.1_検定決定確認シート_機器詳細リスト'!AP8</f>
        <v>必要に応じて</v>
      </c>
    </row>
    <row r="9" spans="2:34" ht="28.5" customHeight="1" x14ac:dyDescent="0.2">
      <c r="B9" s="426">
        <v>2</v>
      </c>
      <c r="C9" s="656" t="s">
        <v>362</v>
      </c>
      <c r="D9" s="576" t="str">
        <f>'4.1_検定決定確認シート_機器詳細リスト'!D9</f>
        <v>選択要</v>
      </c>
      <c r="E9" s="554" t="str">
        <f>'4.1_検定決定確認シート_機器詳細リスト'!E9</f>
        <v>必須</v>
      </c>
      <c r="F9" s="584">
        <f>'4.1_検定決定確認シート_機器詳細リスト'!F9</f>
        <v>0</v>
      </c>
      <c r="G9" s="584">
        <f>'4.1_検定決定確認シート_機器詳細リスト'!G9</f>
        <v>0</v>
      </c>
      <c r="H9" s="578">
        <f>'4.1_検定決定確認シート_機器詳細リスト'!H9</f>
        <v>0</v>
      </c>
      <c r="I9" s="554" t="str">
        <f>'4.1_検定決定確認シート_機器詳細リスト'!I9</f>
        <v>必須</v>
      </c>
      <c r="J9" s="576" t="str">
        <f>'4.1_検定決定確認シート_機器詳細リスト'!J9</f>
        <v>当日確認</v>
      </c>
      <c r="K9" s="576" t="str">
        <f>'4.1_検定決定確認シート_機器詳細リスト'!K9</f>
        <v>当日確認</v>
      </c>
      <c r="L9" s="726" t="str">
        <f>'4.1_検定決定確認シート_機器詳細リスト'!L9</f>
        <v>当日確認</v>
      </c>
      <c r="M9" s="726" t="str">
        <f>'4.1_検定決定確認シート_機器詳細リスト'!M9</f>
        <v>当日確認</v>
      </c>
      <c r="N9" s="726" t="str">
        <f>'4.1_検定決定確認シート_機器詳細リスト'!N9</f>
        <v>当日確認</v>
      </c>
      <c r="O9" s="726" t="str">
        <f>'4.1_検定決定確認シート_機器詳細リスト'!P9</f>
        <v>選択要</v>
      </c>
      <c r="P9" s="576" t="str">
        <f>'4.1_検定決定確認シート_機器詳細リスト'!Q9</f>
        <v>選択要</v>
      </c>
      <c r="Q9" s="576" t="str">
        <f>'4.1_検定決定確認シート_機器詳細リスト'!S9</f>
        <v>必須</v>
      </c>
      <c r="R9" s="584">
        <f>'4.1_検定決定確認シート_機器詳細リスト'!T9</f>
        <v>0</v>
      </c>
      <c r="S9" s="662" t="str">
        <f>'4.1_検定決定確認シート_機器詳細リスト'!U9</f>
        <v>必須</v>
      </c>
      <c r="T9" s="662" t="str">
        <f>'4.1_検定決定確認シート_機器詳細リスト'!V9</f>
        <v>必須</v>
      </c>
      <c r="U9" s="563" t="str">
        <f>'4.1_検定決定確認シート_機器詳細リスト'!W9</f>
        <v>必須</v>
      </c>
      <c r="V9" s="566" t="s">
        <v>51</v>
      </c>
      <c r="W9" s="723">
        <f>'4.1_検定決定確認シート_機器詳細リスト'!AA9</f>
        <v>0</v>
      </c>
      <c r="X9" s="659" t="str">
        <f>'4.1_検定決定確認シート_機器詳細リスト'!AB9&amp;"～"&amp;'4.1_検定決定確認シート_機器詳細リスト'!AC9&amp;"g"</f>
        <v>必須～必須g</v>
      </c>
      <c r="Y9" s="70" t="s">
        <v>92</v>
      </c>
      <c r="Z9" s="212" t="str">
        <f>'4.1_検定決定確認シート_機器詳細リスト'!AK9</f>
        <v>必須</v>
      </c>
      <c r="AA9" s="214" t="str">
        <f>'4.1_検定決定確認シート_機器詳細リスト'!AL9</f>
        <v>必須</v>
      </c>
      <c r="AB9" s="321" t="str">
        <f>'4.1_検定決定確認シート_機器詳細リスト'!AO9</f>
        <v>必須</v>
      </c>
      <c r="AC9" s="310" t="str">
        <f>'4.1_検定決定確認シート_機器詳細リスト'!AP9</f>
        <v>2個以上用意ください</v>
      </c>
    </row>
    <row r="10" spans="2:34" ht="28.5" customHeight="1" x14ac:dyDescent="0.2">
      <c r="B10" s="575"/>
      <c r="C10" s="657"/>
      <c r="D10" s="477"/>
      <c r="E10" s="555"/>
      <c r="F10" s="585"/>
      <c r="G10" s="585"/>
      <c r="H10" s="579"/>
      <c r="I10" s="555"/>
      <c r="J10" s="477"/>
      <c r="K10" s="477"/>
      <c r="L10" s="727"/>
      <c r="M10" s="727"/>
      <c r="N10" s="727"/>
      <c r="O10" s="727"/>
      <c r="P10" s="477"/>
      <c r="Q10" s="477"/>
      <c r="R10" s="585"/>
      <c r="S10" s="663"/>
      <c r="T10" s="663"/>
      <c r="U10" s="564"/>
      <c r="V10" s="567"/>
      <c r="W10" s="724"/>
      <c r="X10" s="660"/>
      <c r="Y10" s="69" t="s">
        <v>93</v>
      </c>
      <c r="Z10" s="213" t="str">
        <f>'4.1_検定決定確認シート_機器詳細リスト'!AK10</f>
        <v>必須</v>
      </c>
      <c r="AA10" s="215" t="str">
        <f>'4.1_検定決定確認シート_機器詳細リスト'!AL10</f>
        <v>必須</v>
      </c>
      <c r="AB10" s="313" t="str">
        <f>'4.1_検定決定確認シート_機器詳細リスト'!AO10</f>
        <v>必須</v>
      </c>
      <c r="AC10" s="311" t="str">
        <f>'4.1_検定決定確認シート_機器詳細リスト'!AP10</f>
        <v>2個以上用意ください</v>
      </c>
    </row>
    <row r="11" spans="2:34" ht="28.5" customHeight="1" x14ac:dyDescent="0.2">
      <c r="B11" s="575"/>
      <c r="C11" s="657"/>
      <c r="D11" s="477"/>
      <c r="E11" s="555"/>
      <c r="F11" s="585"/>
      <c r="G11" s="585"/>
      <c r="H11" s="579"/>
      <c r="I11" s="555"/>
      <c r="J11" s="477"/>
      <c r="K11" s="477"/>
      <c r="L11" s="727"/>
      <c r="M11" s="727"/>
      <c r="N11" s="727"/>
      <c r="O11" s="727"/>
      <c r="P11" s="477"/>
      <c r="Q11" s="477"/>
      <c r="R11" s="585"/>
      <c r="S11" s="663"/>
      <c r="T11" s="663"/>
      <c r="U11" s="564"/>
      <c r="V11" s="567"/>
      <c r="W11" s="724"/>
      <c r="X11" s="660"/>
      <c r="Y11" s="69" t="s">
        <v>22</v>
      </c>
      <c r="Z11" s="213" t="str">
        <f>'4.1_検定決定確認シート_機器詳細リスト'!AK11</f>
        <v>必要に応じて記載</v>
      </c>
      <c r="AA11" s="215" t="str">
        <f>'4.1_検定決定確認シート_機器詳細リスト'!AL11</f>
        <v>必要に応じて記載</v>
      </c>
      <c r="AB11" s="313" t="str">
        <f>'4.1_検定決定確認シート_機器詳細リスト'!AO11</f>
        <v>必要に応じて</v>
      </c>
      <c r="AC11" s="311" t="str">
        <f>'4.1_検定決定確認シート_機器詳細リスト'!AP11</f>
        <v>必要に応じて</v>
      </c>
    </row>
    <row r="12" spans="2:34" ht="28.5" customHeight="1" thickBot="1" x14ac:dyDescent="0.25">
      <c r="B12" s="427"/>
      <c r="C12" s="658"/>
      <c r="D12" s="577"/>
      <c r="E12" s="556"/>
      <c r="F12" s="586"/>
      <c r="G12" s="586"/>
      <c r="H12" s="580"/>
      <c r="I12" s="556"/>
      <c r="J12" s="577"/>
      <c r="K12" s="577"/>
      <c r="L12" s="728"/>
      <c r="M12" s="728"/>
      <c r="N12" s="728"/>
      <c r="O12" s="728"/>
      <c r="P12" s="577"/>
      <c r="Q12" s="577"/>
      <c r="R12" s="586"/>
      <c r="S12" s="664"/>
      <c r="T12" s="664"/>
      <c r="U12" s="565"/>
      <c r="V12" s="568"/>
      <c r="W12" s="725"/>
      <c r="X12" s="661"/>
      <c r="Y12" s="71" t="s">
        <v>23</v>
      </c>
      <c r="Z12" s="314" t="str">
        <f>'4.1_検定決定確認シート_機器詳細リスト'!AK12</f>
        <v>必要に応じて記載</v>
      </c>
      <c r="AA12" s="315" t="str">
        <f>'4.1_検定決定確認シート_機器詳細リスト'!AL12</f>
        <v>必要に応じて記載</v>
      </c>
      <c r="AB12" s="316" t="str">
        <f>'4.1_検定決定確認シート_機器詳細リスト'!AO12</f>
        <v>必要に応じて</v>
      </c>
      <c r="AC12" s="312" t="str">
        <f>'4.1_検定決定確認シート_機器詳細リスト'!AP12</f>
        <v>必要に応じて</v>
      </c>
    </row>
    <row r="13" spans="2:34" ht="28.5" customHeight="1" x14ac:dyDescent="0.2">
      <c r="B13" s="426">
        <v>3</v>
      </c>
      <c r="C13" s="656" t="s">
        <v>362</v>
      </c>
      <c r="D13" s="576" t="str">
        <f>'4.1_検定決定確認シート_機器詳細リスト'!D13</f>
        <v>選択要</v>
      </c>
      <c r="E13" s="554" t="str">
        <f>'4.1_検定決定確認シート_機器詳細リスト'!E13</f>
        <v>必須</v>
      </c>
      <c r="F13" s="584">
        <f>'4.1_検定決定確認シート_機器詳細リスト'!F13</f>
        <v>0</v>
      </c>
      <c r="G13" s="584">
        <f>'4.1_検定決定確認シート_機器詳細リスト'!G13</f>
        <v>0</v>
      </c>
      <c r="H13" s="578">
        <f>'4.1_検定決定確認シート_機器詳細リスト'!H13</f>
        <v>0</v>
      </c>
      <c r="I13" s="554" t="str">
        <f>'4.1_検定決定確認シート_機器詳細リスト'!I13</f>
        <v>必須</v>
      </c>
      <c r="J13" s="576" t="str">
        <f>'4.1_検定決定確認シート_機器詳細リスト'!J13</f>
        <v>当日確認</v>
      </c>
      <c r="K13" s="576" t="str">
        <f>'4.1_検定決定確認シート_機器詳細リスト'!K13</f>
        <v>当日確認</v>
      </c>
      <c r="L13" s="726" t="str">
        <f>'4.1_検定決定確認シート_機器詳細リスト'!L13</f>
        <v>当日確認</v>
      </c>
      <c r="M13" s="726" t="str">
        <f>'4.1_検定決定確認シート_機器詳細リスト'!M13</f>
        <v>当日確認</v>
      </c>
      <c r="N13" s="726" t="str">
        <f>'4.1_検定決定確認シート_機器詳細リスト'!N13</f>
        <v>当日確認</v>
      </c>
      <c r="O13" s="726" t="str">
        <f>'4.1_検定決定確認シート_機器詳細リスト'!P13</f>
        <v>選択要</v>
      </c>
      <c r="P13" s="576" t="str">
        <f>'4.1_検定決定確認シート_機器詳細リスト'!Q13</f>
        <v>選択要</v>
      </c>
      <c r="Q13" s="576" t="str">
        <f>'4.1_検定決定確認シート_機器詳細リスト'!S13</f>
        <v>必須</v>
      </c>
      <c r="R13" s="584">
        <f>'4.1_検定決定確認シート_機器詳細リスト'!T13</f>
        <v>0</v>
      </c>
      <c r="S13" s="662" t="str">
        <f>'4.1_検定決定確認シート_機器詳細リスト'!U13</f>
        <v>必須</v>
      </c>
      <c r="T13" s="662" t="str">
        <f>'4.1_検定決定確認シート_機器詳細リスト'!V13</f>
        <v>必須</v>
      </c>
      <c r="U13" s="563" t="str">
        <f>'4.1_検定決定確認シート_機器詳細リスト'!W13</f>
        <v>必須</v>
      </c>
      <c r="V13" s="566" t="s">
        <v>51</v>
      </c>
      <c r="W13" s="723">
        <f>'4.1_検定決定確認シート_機器詳細リスト'!AA13</f>
        <v>0</v>
      </c>
      <c r="X13" s="659" t="str">
        <f>'4.1_検定決定確認シート_機器詳細リスト'!AB13&amp;"～"&amp;'4.1_検定決定確認シート_機器詳細リスト'!AC13&amp;"g"</f>
        <v>必須～必須g</v>
      </c>
      <c r="Y13" s="70" t="s">
        <v>92</v>
      </c>
      <c r="Z13" s="212" t="str">
        <f>'4.1_検定決定確認シート_機器詳細リスト'!AK13</f>
        <v>必須</v>
      </c>
      <c r="AA13" s="214" t="str">
        <f>'4.1_検定決定確認シート_機器詳細リスト'!AL13</f>
        <v>必須</v>
      </c>
      <c r="AB13" s="321" t="str">
        <f>'4.1_検定決定確認シート_機器詳細リスト'!AO13</f>
        <v>必須</v>
      </c>
      <c r="AC13" s="310" t="str">
        <f>'4.1_検定決定確認シート_機器詳細リスト'!AP13</f>
        <v>2個以上用意ください</v>
      </c>
    </row>
    <row r="14" spans="2:34" ht="28.5" customHeight="1" x14ac:dyDescent="0.2">
      <c r="B14" s="575"/>
      <c r="C14" s="657"/>
      <c r="D14" s="477"/>
      <c r="E14" s="555"/>
      <c r="F14" s="585"/>
      <c r="G14" s="585"/>
      <c r="H14" s="579"/>
      <c r="I14" s="555"/>
      <c r="J14" s="477"/>
      <c r="K14" s="477"/>
      <c r="L14" s="727"/>
      <c r="M14" s="727"/>
      <c r="N14" s="727"/>
      <c r="O14" s="727"/>
      <c r="P14" s="477"/>
      <c r="Q14" s="477"/>
      <c r="R14" s="585"/>
      <c r="S14" s="663"/>
      <c r="T14" s="663"/>
      <c r="U14" s="564"/>
      <c r="V14" s="567"/>
      <c r="W14" s="724"/>
      <c r="X14" s="660"/>
      <c r="Y14" s="69" t="s">
        <v>93</v>
      </c>
      <c r="Z14" s="213" t="str">
        <f>'4.1_検定決定確認シート_機器詳細リスト'!AK14</f>
        <v>必須</v>
      </c>
      <c r="AA14" s="215" t="str">
        <f>'4.1_検定決定確認シート_機器詳細リスト'!AL14</f>
        <v>必須</v>
      </c>
      <c r="AB14" s="313" t="str">
        <f>'4.1_検定決定確認シート_機器詳細リスト'!AO14</f>
        <v>必須</v>
      </c>
      <c r="AC14" s="311" t="str">
        <f>'4.1_検定決定確認シート_機器詳細リスト'!AP14</f>
        <v>2個以上用意ください</v>
      </c>
    </row>
    <row r="15" spans="2:34" ht="28.5" customHeight="1" x14ac:dyDescent="0.2">
      <c r="B15" s="575"/>
      <c r="C15" s="657"/>
      <c r="D15" s="477"/>
      <c r="E15" s="555"/>
      <c r="F15" s="585"/>
      <c r="G15" s="585"/>
      <c r="H15" s="579"/>
      <c r="I15" s="555"/>
      <c r="J15" s="477"/>
      <c r="K15" s="477"/>
      <c r="L15" s="727"/>
      <c r="M15" s="727"/>
      <c r="N15" s="727"/>
      <c r="O15" s="727"/>
      <c r="P15" s="477"/>
      <c r="Q15" s="477"/>
      <c r="R15" s="585"/>
      <c r="S15" s="663"/>
      <c r="T15" s="663"/>
      <c r="U15" s="564"/>
      <c r="V15" s="567"/>
      <c r="W15" s="724"/>
      <c r="X15" s="660"/>
      <c r="Y15" s="69" t="s">
        <v>22</v>
      </c>
      <c r="Z15" s="213" t="str">
        <f>'4.1_検定決定確認シート_機器詳細リスト'!AK15</f>
        <v>必要に応じて記載</v>
      </c>
      <c r="AA15" s="215" t="str">
        <f>'4.1_検定決定確認シート_機器詳細リスト'!AL15</f>
        <v>必要に応じて記載</v>
      </c>
      <c r="AB15" s="313" t="str">
        <f>'4.1_検定決定確認シート_機器詳細リスト'!AO15</f>
        <v>必要に応じて</v>
      </c>
      <c r="AC15" s="311" t="str">
        <f>'4.1_検定決定確認シート_機器詳細リスト'!AP15</f>
        <v>必要に応じて</v>
      </c>
    </row>
    <row r="16" spans="2:34" ht="28.5" customHeight="1" thickBot="1" x14ac:dyDescent="0.25">
      <c r="B16" s="427"/>
      <c r="C16" s="658"/>
      <c r="D16" s="577"/>
      <c r="E16" s="556"/>
      <c r="F16" s="586"/>
      <c r="G16" s="586"/>
      <c r="H16" s="580"/>
      <c r="I16" s="556"/>
      <c r="J16" s="577"/>
      <c r="K16" s="577"/>
      <c r="L16" s="728"/>
      <c r="M16" s="728"/>
      <c r="N16" s="728"/>
      <c r="O16" s="728"/>
      <c r="P16" s="577"/>
      <c r="Q16" s="577"/>
      <c r="R16" s="586"/>
      <c r="S16" s="664"/>
      <c r="T16" s="664"/>
      <c r="U16" s="565"/>
      <c r="V16" s="568"/>
      <c r="W16" s="725"/>
      <c r="X16" s="661"/>
      <c r="Y16" s="71" t="s">
        <v>23</v>
      </c>
      <c r="Z16" s="314" t="str">
        <f>'4.1_検定決定確認シート_機器詳細リスト'!AK16</f>
        <v>必要に応じて記載</v>
      </c>
      <c r="AA16" s="315" t="str">
        <f>'4.1_検定決定確認シート_機器詳細リスト'!AL16</f>
        <v>必要に応じて記載</v>
      </c>
      <c r="AB16" s="316" t="str">
        <f>'4.1_検定決定確認シート_機器詳細リスト'!AO16</f>
        <v>必要に応じて</v>
      </c>
      <c r="AC16" s="312" t="str">
        <f>'4.1_検定決定確認シート_機器詳細リスト'!AP16</f>
        <v>必要に応じて</v>
      </c>
    </row>
    <row r="17" spans="2:29" ht="28.5" customHeight="1" x14ac:dyDescent="0.2">
      <c r="B17" s="426">
        <v>4</v>
      </c>
      <c r="C17" s="656" t="s">
        <v>362</v>
      </c>
      <c r="D17" s="576" t="str">
        <f>'4.1_検定決定確認シート_機器詳細リスト'!D17</f>
        <v>選択要</v>
      </c>
      <c r="E17" s="554" t="str">
        <f>'4.1_検定決定確認シート_機器詳細リスト'!E17</f>
        <v>必須</v>
      </c>
      <c r="F17" s="584">
        <f>'4.1_検定決定確認シート_機器詳細リスト'!F17</f>
        <v>0</v>
      </c>
      <c r="G17" s="584">
        <f>'4.1_検定決定確認シート_機器詳細リスト'!G17</f>
        <v>0</v>
      </c>
      <c r="H17" s="578">
        <f>'4.1_検定決定確認シート_機器詳細リスト'!H17</f>
        <v>0</v>
      </c>
      <c r="I17" s="554" t="str">
        <f>'4.1_検定決定確認シート_機器詳細リスト'!I17</f>
        <v>必須</v>
      </c>
      <c r="J17" s="576" t="str">
        <f>'4.1_検定決定確認シート_機器詳細リスト'!J17</f>
        <v>当日確認</v>
      </c>
      <c r="K17" s="576" t="str">
        <f>'4.1_検定決定確認シート_機器詳細リスト'!K17</f>
        <v>当日確認</v>
      </c>
      <c r="L17" s="726" t="str">
        <f>'4.1_検定決定確認シート_機器詳細リスト'!L17</f>
        <v>当日確認</v>
      </c>
      <c r="M17" s="726" t="str">
        <f>'4.1_検定決定確認シート_機器詳細リスト'!M17</f>
        <v>当日確認</v>
      </c>
      <c r="N17" s="726" t="str">
        <f>'4.1_検定決定確認シート_機器詳細リスト'!N17</f>
        <v>当日確認</v>
      </c>
      <c r="O17" s="726" t="str">
        <f>'4.1_検定決定確認シート_機器詳細リスト'!P17</f>
        <v>選択要</v>
      </c>
      <c r="P17" s="576" t="str">
        <f>'4.1_検定決定確認シート_機器詳細リスト'!Q17</f>
        <v>選択要</v>
      </c>
      <c r="Q17" s="576" t="str">
        <f>'4.1_検定決定確認シート_機器詳細リスト'!S17</f>
        <v>必須</v>
      </c>
      <c r="R17" s="584">
        <f>'4.1_検定決定確認シート_機器詳細リスト'!T17</f>
        <v>0</v>
      </c>
      <c r="S17" s="662" t="str">
        <f>'4.1_検定決定確認シート_機器詳細リスト'!U17</f>
        <v>必須</v>
      </c>
      <c r="T17" s="662" t="str">
        <f>'4.1_検定決定確認シート_機器詳細リスト'!V17</f>
        <v>必須</v>
      </c>
      <c r="U17" s="563" t="str">
        <f>'4.1_検定決定確認シート_機器詳細リスト'!W17</f>
        <v>必須</v>
      </c>
      <c r="V17" s="566" t="s">
        <v>51</v>
      </c>
      <c r="W17" s="723">
        <f>'4.1_検定決定確認シート_機器詳細リスト'!AA17</f>
        <v>0</v>
      </c>
      <c r="X17" s="659" t="str">
        <f>'4.1_検定決定確認シート_機器詳細リスト'!AB17&amp;"～"&amp;'4.1_検定決定確認シート_機器詳細リスト'!AC17&amp;"g"</f>
        <v>必須～必須g</v>
      </c>
      <c r="Y17" s="70" t="s">
        <v>92</v>
      </c>
      <c r="Z17" s="212" t="str">
        <f>'4.1_検定決定確認シート_機器詳細リスト'!AK17</f>
        <v>必須</v>
      </c>
      <c r="AA17" s="214" t="str">
        <f>'4.1_検定決定確認シート_機器詳細リスト'!AL17</f>
        <v>必須</v>
      </c>
      <c r="AB17" s="321" t="str">
        <f>'4.1_検定決定確認シート_機器詳細リスト'!AO17</f>
        <v>必須</v>
      </c>
      <c r="AC17" s="310" t="str">
        <f>'4.1_検定決定確認シート_機器詳細リスト'!AP17</f>
        <v>2個以上用意ください</v>
      </c>
    </row>
    <row r="18" spans="2:29" ht="28.5" customHeight="1" x14ac:dyDescent="0.2">
      <c r="B18" s="575"/>
      <c r="C18" s="657"/>
      <c r="D18" s="477"/>
      <c r="E18" s="555"/>
      <c r="F18" s="585"/>
      <c r="G18" s="585"/>
      <c r="H18" s="579"/>
      <c r="I18" s="555"/>
      <c r="J18" s="477"/>
      <c r="K18" s="477"/>
      <c r="L18" s="727"/>
      <c r="M18" s="727"/>
      <c r="N18" s="727"/>
      <c r="O18" s="727"/>
      <c r="P18" s="477"/>
      <c r="Q18" s="477"/>
      <c r="R18" s="585"/>
      <c r="S18" s="663"/>
      <c r="T18" s="663"/>
      <c r="U18" s="564"/>
      <c r="V18" s="567"/>
      <c r="W18" s="724"/>
      <c r="X18" s="660"/>
      <c r="Y18" s="69" t="s">
        <v>93</v>
      </c>
      <c r="Z18" s="213" t="str">
        <f>'4.1_検定決定確認シート_機器詳細リスト'!AK18</f>
        <v>必須</v>
      </c>
      <c r="AA18" s="215" t="str">
        <f>'4.1_検定決定確認シート_機器詳細リスト'!AL18</f>
        <v>必須</v>
      </c>
      <c r="AB18" s="313" t="str">
        <f>'4.1_検定決定確認シート_機器詳細リスト'!AO18</f>
        <v>必須</v>
      </c>
      <c r="AC18" s="311" t="str">
        <f>'4.1_検定決定確認シート_機器詳細リスト'!AP18</f>
        <v>2個以上用意ください</v>
      </c>
    </row>
    <row r="19" spans="2:29" ht="28.5" customHeight="1" x14ac:dyDescent="0.2">
      <c r="B19" s="575"/>
      <c r="C19" s="657"/>
      <c r="D19" s="477"/>
      <c r="E19" s="555"/>
      <c r="F19" s="585"/>
      <c r="G19" s="585"/>
      <c r="H19" s="579"/>
      <c r="I19" s="555"/>
      <c r="J19" s="477"/>
      <c r="K19" s="477"/>
      <c r="L19" s="727"/>
      <c r="M19" s="727"/>
      <c r="N19" s="727"/>
      <c r="O19" s="727"/>
      <c r="P19" s="477"/>
      <c r="Q19" s="477"/>
      <c r="R19" s="585"/>
      <c r="S19" s="663"/>
      <c r="T19" s="663"/>
      <c r="U19" s="564"/>
      <c r="V19" s="567"/>
      <c r="W19" s="724"/>
      <c r="X19" s="660"/>
      <c r="Y19" s="69" t="s">
        <v>22</v>
      </c>
      <c r="Z19" s="213" t="str">
        <f>'4.1_検定決定確認シート_機器詳細リスト'!AK19</f>
        <v>必要に応じて記載</v>
      </c>
      <c r="AA19" s="215" t="str">
        <f>'4.1_検定決定確認シート_機器詳細リスト'!AL19</f>
        <v>必要に応じて記載</v>
      </c>
      <c r="AB19" s="313" t="str">
        <f>'4.1_検定決定確認シート_機器詳細リスト'!AO19</f>
        <v>必要に応じて</v>
      </c>
      <c r="AC19" s="311" t="str">
        <f>'4.1_検定決定確認シート_機器詳細リスト'!AP19</f>
        <v>必要に応じて</v>
      </c>
    </row>
    <row r="20" spans="2:29" ht="28.5" customHeight="1" thickBot="1" x14ac:dyDescent="0.25">
      <c r="B20" s="427"/>
      <c r="C20" s="658"/>
      <c r="D20" s="577"/>
      <c r="E20" s="556"/>
      <c r="F20" s="586"/>
      <c r="G20" s="586"/>
      <c r="H20" s="580"/>
      <c r="I20" s="556"/>
      <c r="J20" s="577"/>
      <c r="K20" s="577"/>
      <c r="L20" s="728"/>
      <c r="M20" s="728"/>
      <c r="N20" s="728"/>
      <c r="O20" s="728"/>
      <c r="P20" s="577"/>
      <c r="Q20" s="577"/>
      <c r="R20" s="586"/>
      <c r="S20" s="664"/>
      <c r="T20" s="664"/>
      <c r="U20" s="565"/>
      <c r="V20" s="568"/>
      <c r="W20" s="725"/>
      <c r="X20" s="661"/>
      <c r="Y20" s="71" t="s">
        <v>23</v>
      </c>
      <c r="Z20" s="314" t="str">
        <f>'4.1_検定決定確認シート_機器詳細リスト'!AK20</f>
        <v>必要に応じて記載</v>
      </c>
      <c r="AA20" s="315" t="str">
        <f>'4.1_検定決定確認シート_機器詳細リスト'!AL20</f>
        <v>必要に応じて記載</v>
      </c>
      <c r="AB20" s="316" t="str">
        <f>'4.1_検定決定確認シート_機器詳細リスト'!AO20</f>
        <v>必要に応じて</v>
      </c>
      <c r="AC20" s="312" t="str">
        <f>'4.1_検定決定確認シート_機器詳細リスト'!AP20</f>
        <v>必要に応じて</v>
      </c>
    </row>
    <row r="21" spans="2:29" ht="28.5" customHeight="1" x14ac:dyDescent="0.2">
      <c r="B21" s="426">
        <v>5</v>
      </c>
      <c r="C21" s="656" t="s">
        <v>362</v>
      </c>
      <c r="D21" s="576" t="str">
        <f>'4.1_検定決定確認シート_機器詳細リスト'!D21</f>
        <v>選択要</v>
      </c>
      <c r="E21" s="554" t="str">
        <f>'4.1_検定決定確認シート_機器詳細リスト'!E21</f>
        <v>必須</v>
      </c>
      <c r="F21" s="584">
        <f>'4.1_検定決定確認シート_機器詳細リスト'!F21</f>
        <v>0</v>
      </c>
      <c r="G21" s="584">
        <f>'4.1_検定決定確認シート_機器詳細リスト'!G21</f>
        <v>0</v>
      </c>
      <c r="H21" s="578">
        <f>'4.1_検定決定確認シート_機器詳細リスト'!H21</f>
        <v>0</v>
      </c>
      <c r="I21" s="554" t="str">
        <f>'4.1_検定決定確認シート_機器詳細リスト'!I21</f>
        <v>必須</v>
      </c>
      <c r="J21" s="576" t="str">
        <f>'4.1_検定決定確認シート_機器詳細リスト'!J21</f>
        <v>当日確認</v>
      </c>
      <c r="K21" s="576" t="str">
        <f>'4.1_検定決定確認シート_機器詳細リスト'!K21</f>
        <v>当日確認</v>
      </c>
      <c r="L21" s="726" t="str">
        <f>'4.1_検定決定確認シート_機器詳細リスト'!L21</f>
        <v>当日確認</v>
      </c>
      <c r="M21" s="726" t="str">
        <f>'4.1_検定決定確認シート_機器詳細リスト'!M21</f>
        <v>当日確認</v>
      </c>
      <c r="N21" s="726" t="str">
        <f>'4.1_検定決定確認シート_機器詳細リスト'!N21</f>
        <v>当日確認</v>
      </c>
      <c r="O21" s="726" t="str">
        <f>'4.1_検定決定確認シート_機器詳細リスト'!P21</f>
        <v>選択要</v>
      </c>
      <c r="P21" s="576" t="str">
        <f>'4.1_検定決定確認シート_機器詳細リスト'!Q21</f>
        <v>選択要</v>
      </c>
      <c r="Q21" s="576" t="str">
        <f>'4.1_検定決定確認シート_機器詳細リスト'!S21</f>
        <v>必須</v>
      </c>
      <c r="R21" s="584">
        <f>'4.1_検定決定確認シート_機器詳細リスト'!T21</f>
        <v>0</v>
      </c>
      <c r="S21" s="662" t="str">
        <f>'4.1_検定決定確認シート_機器詳細リスト'!U21</f>
        <v>必須</v>
      </c>
      <c r="T21" s="662" t="str">
        <f>'4.1_検定決定確認シート_機器詳細リスト'!V21</f>
        <v>必須</v>
      </c>
      <c r="U21" s="563" t="str">
        <f>'4.1_検定決定確認シート_機器詳細リスト'!W21</f>
        <v>必須</v>
      </c>
      <c r="V21" s="566" t="s">
        <v>51</v>
      </c>
      <c r="W21" s="723">
        <f>'4.1_検定決定確認シート_機器詳細リスト'!AA21</f>
        <v>0</v>
      </c>
      <c r="X21" s="659" t="str">
        <f>'4.1_検定決定確認シート_機器詳細リスト'!AB21&amp;"～"&amp;'4.1_検定決定確認シート_機器詳細リスト'!AC21&amp;"g"</f>
        <v>必須～必須g</v>
      </c>
      <c r="Y21" s="70" t="s">
        <v>92</v>
      </c>
      <c r="Z21" s="212" t="str">
        <f>'4.1_検定決定確認シート_機器詳細リスト'!AK21</f>
        <v>必須</v>
      </c>
      <c r="AA21" s="214" t="str">
        <f>'4.1_検定決定確認シート_機器詳細リスト'!AL21</f>
        <v>必須</v>
      </c>
      <c r="AB21" s="321" t="str">
        <f>'4.1_検定決定確認シート_機器詳細リスト'!AO21</f>
        <v>必須</v>
      </c>
      <c r="AC21" s="310" t="str">
        <f>'4.1_検定決定確認シート_機器詳細リスト'!AP21</f>
        <v>2個以上用意ください</v>
      </c>
    </row>
    <row r="22" spans="2:29" ht="28.5" customHeight="1" x14ac:dyDescent="0.2">
      <c r="B22" s="575"/>
      <c r="C22" s="657"/>
      <c r="D22" s="477"/>
      <c r="E22" s="555"/>
      <c r="F22" s="585"/>
      <c r="G22" s="585"/>
      <c r="H22" s="579"/>
      <c r="I22" s="555"/>
      <c r="J22" s="477"/>
      <c r="K22" s="477"/>
      <c r="L22" s="727"/>
      <c r="M22" s="727"/>
      <c r="N22" s="727"/>
      <c r="O22" s="727"/>
      <c r="P22" s="477"/>
      <c r="Q22" s="477"/>
      <c r="R22" s="585"/>
      <c r="S22" s="663"/>
      <c r="T22" s="663"/>
      <c r="U22" s="564"/>
      <c r="V22" s="567"/>
      <c r="W22" s="724"/>
      <c r="X22" s="660"/>
      <c r="Y22" s="69" t="s">
        <v>93</v>
      </c>
      <c r="Z22" s="213" t="str">
        <f>'4.1_検定決定確認シート_機器詳細リスト'!AK22</f>
        <v>必須</v>
      </c>
      <c r="AA22" s="215" t="str">
        <f>'4.1_検定決定確認シート_機器詳細リスト'!AL22</f>
        <v>必須</v>
      </c>
      <c r="AB22" s="313" t="str">
        <f>'4.1_検定決定確認シート_機器詳細リスト'!AO22</f>
        <v>必須</v>
      </c>
      <c r="AC22" s="311" t="str">
        <f>'4.1_検定決定確認シート_機器詳細リスト'!AP22</f>
        <v>2個以上用意ください</v>
      </c>
    </row>
    <row r="23" spans="2:29" ht="28.5" customHeight="1" x14ac:dyDescent="0.2">
      <c r="B23" s="575"/>
      <c r="C23" s="657"/>
      <c r="D23" s="477"/>
      <c r="E23" s="555"/>
      <c r="F23" s="585"/>
      <c r="G23" s="585"/>
      <c r="H23" s="579"/>
      <c r="I23" s="555"/>
      <c r="J23" s="477"/>
      <c r="K23" s="477"/>
      <c r="L23" s="727"/>
      <c r="M23" s="727"/>
      <c r="N23" s="727"/>
      <c r="O23" s="727"/>
      <c r="P23" s="477"/>
      <c r="Q23" s="477"/>
      <c r="R23" s="585"/>
      <c r="S23" s="663"/>
      <c r="T23" s="663"/>
      <c r="U23" s="564"/>
      <c r="V23" s="567"/>
      <c r="W23" s="724"/>
      <c r="X23" s="660"/>
      <c r="Y23" s="69" t="s">
        <v>22</v>
      </c>
      <c r="Z23" s="213" t="str">
        <f>'4.1_検定決定確認シート_機器詳細リスト'!AK23</f>
        <v>必要に応じて記載</v>
      </c>
      <c r="AA23" s="215" t="str">
        <f>'4.1_検定決定確認シート_機器詳細リスト'!AL23</f>
        <v>必要に応じて記載</v>
      </c>
      <c r="AB23" s="313" t="str">
        <f>'4.1_検定決定確認シート_機器詳細リスト'!AO23</f>
        <v>必要に応じて</v>
      </c>
      <c r="AC23" s="311" t="str">
        <f>'4.1_検定決定確認シート_機器詳細リスト'!AP23</f>
        <v>必要に応じて</v>
      </c>
    </row>
    <row r="24" spans="2:29" ht="28.5" customHeight="1" thickBot="1" x14ac:dyDescent="0.25">
      <c r="B24" s="427"/>
      <c r="C24" s="658"/>
      <c r="D24" s="577"/>
      <c r="E24" s="556"/>
      <c r="F24" s="586"/>
      <c r="G24" s="586"/>
      <c r="H24" s="580"/>
      <c r="I24" s="556"/>
      <c r="J24" s="577"/>
      <c r="K24" s="577"/>
      <c r="L24" s="728"/>
      <c r="M24" s="728"/>
      <c r="N24" s="728"/>
      <c r="O24" s="728"/>
      <c r="P24" s="577"/>
      <c r="Q24" s="577"/>
      <c r="R24" s="586"/>
      <c r="S24" s="664"/>
      <c r="T24" s="664"/>
      <c r="U24" s="565"/>
      <c r="V24" s="568"/>
      <c r="W24" s="725"/>
      <c r="X24" s="661"/>
      <c r="Y24" s="71" t="s">
        <v>23</v>
      </c>
      <c r="Z24" s="314" t="str">
        <f>'4.1_検定決定確認シート_機器詳細リスト'!AK24</f>
        <v>必要に応じて記載</v>
      </c>
      <c r="AA24" s="315" t="str">
        <f>'4.1_検定決定確認シート_機器詳細リスト'!AL24</f>
        <v>必要に応じて記載</v>
      </c>
      <c r="AB24" s="316" t="str">
        <f>'4.1_検定決定確認シート_機器詳細リスト'!AO24</f>
        <v>必要に応じて</v>
      </c>
      <c r="AC24" s="312" t="str">
        <f>'4.1_検定決定確認シート_機器詳細リスト'!AP24</f>
        <v>必要に応じて</v>
      </c>
    </row>
    <row r="25" spans="2:29" ht="28.5" customHeight="1" x14ac:dyDescent="0.2">
      <c r="B25" s="426">
        <v>6</v>
      </c>
      <c r="C25" s="656" t="s">
        <v>362</v>
      </c>
      <c r="D25" s="576" t="str">
        <f>'4.1_検定決定確認シート_機器詳細リスト'!D25</f>
        <v>選択要</v>
      </c>
      <c r="E25" s="554" t="str">
        <f>'4.1_検定決定確認シート_機器詳細リスト'!E25</f>
        <v>必須</v>
      </c>
      <c r="F25" s="584">
        <f>'4.1_検定決定確認シート_機器詳細リスト'!F25</f>
        <v>0</v>
      </c>
      <c r="G25" s="584">
        <f>'4.1_検定決定確認シート_機器詳細リスト'!G25</f>
        <v>0</v>
      </c>
      <c r="H25" s="578">
        <f>'4.1_検定決定確認シート_機器詳細リスト'!H25</f>
        <v>0</v>
      </c>
      <c r="I25" s="554" t="str">
        <f>'4.1_検定決定確認シート_機器詳細リスト'!I25</f>
        <v>必須</v>
      </c>
      <c r="J25" s="576" t="str">
        <f>'4.1_検定決定確認シート_機器詳細リスト'!J25</f>
        <v>当日確認</v>
      </c>
      <c r="K25" s="576" t="str">
        <f>'4.1_検定決定確認シート_機器詳細リスト'!K25</f>
        <v>当日確認</v>
      </c>
      <c r="L25" s="726" t="str">
        <f>'4.1_検定決定確認シート_機器詳細リスト'!L25</f>
        <v>当日確認</v>
      </c>
      <c r="M25" s="726" t="str">
        <f>'4.1_検定決定確認シート_機器詳細リスト'!M25</f>
        <v>当日確認</v>
      </c>
      <c r="N25" s="726" t="str">
        <f>'4.1_検定決定確認シート_機器詳細リスト'!N25</f>
        <v>当日確認</v>
      </c>
      <c r="O25" s="726" t="str">
        <f>'4.1_検定決定確認シート_機器詳細リスト'!P25</f>
        <v>選択要</v>
      </c>
      <c r="P25" s="576" t="str">
        <f>'4.1_検定決定確認シート_機器詳細リスト'!Q25</f>
        <v>選択要</v>
      </c>
      <c r="Q25" s="576" t="str">
        <f>'4.1_検定決定確認シート_機器詳細リスト'!S25</f>
        <v>必須</v>
      </c>
      <c r="R25" s="584">
        <f>'4.1_検定決定確認シート_機器詳細リスト'!T25</f>
        <v>0</v>
      </c>
      <c r="S25" s="662" t="str">
        <f>'4.1_検定決定確認シート_機器詳細リスト'!U25</f>
        <v>必須</v>
      </c>
      <c r="T25" s="662" t="str">
        <f>'4.1_検定決定確認シート_機器詳細リスト'!V25</f>
        <v>必須</v>
      </c>
      <c r="U25" s="563" t="str">
        <f>'4.1_検定決定確認シート_機器詳細リスト'!W25</f>
        <v>必須</v>
      </c>
      <c r="V25" s="566" t="s">
        <v>51</v>
      </c>
      <c r="W25" s="723">
        <f>'4.1_検定決定確認シート_機器詳細リスト'!AA25</f>
        <v>0</v>
      </c>
      <c r="X25" s="659" t="str">
        <f>'4.1_検定決定確認シート_機器詳細リスト'!AB25&amp;"～"&amp;'4.1_検定決定確認シート_機器詳細リスト'!AC25&amp;"g"</f>
        <v>必須～必須g</v>
      </c>
      <c r="Y25" s="70" t="s">
        <v>92</v>
      </c>
      <c r="Z25" s="212" t="str">
        <f>'4.1_検定決定確認シート_機器詳細リスト'!AK25</f>
        <v>必須</v>
      </c>
      <c r="AA25" s="214" t="str">
        <f>'4.1_検定決定確認シート_機器詳細リスト'!AL25</f>
        <v>必須</v>
      </c>
      <c r="AB25" s="321" t="str">
        <f>'4.1_検定決定確認シート_機器詳細リスト'!AO25</f>
        <v>必須</v>
      </c>
      <c r="AC25" s="310" t="str">
        <f>'4.1_検定決定確認シート_機器詳細リスト'!AP25</f>
        <v>2個以上用意ください</v>
      </c>
    </row>
    <row r="26" spans="2:29" ht="28.5" customHeight="1" x14ac:dyDescent="0.2">
      <c r="B26" s="575"/>
      <c r="C26" s="657"/>
      <c r="D26" s="477"/>
      <c r="E26" s="555"/>
      <c r="F26" s="585"/>
      <c r="G26" s="585"/>
      <c r="H26" s="579"/>
      <c r="I26" s="555"/>
      <c r="J26" s="477"/>
      <c r="K26" s="477"/>
      <c r="L26" s="727"/>
      <c r="M26" s="727"/>
      <c r="N26" s="727"/>
      <c r="O26" s="727"/>
      <c r="P26" s="477"/>
      <c r="Q26" s="477"/>
      <c r="R26" s="585"/>
      <c r="S26" s="663"/>
      <c r="T26" s="663"/>
      <c r="U26" s="564"/>
      <c r="V26" s="567"/>
      <c r="W26" s="724"/>
      <c r="X26" s="660"/>
      <c r="Y26" s="69" t="s">
        <v>93</v>
      </c>
      <c r="Z26" s="213" t="str">
        <f>'4.1_検定決定確認シート_機器詳細リスト'!AK26</f>
        <v>必須</v>
      </c>
      <c r="AA26" s="215" t="str">
        <f>'4.1_検定決定確認シート_機器詳細リスト'!AL26</f>
        <v>必須</v>
      </c>
      <c r="AB26" s="313" t="str">
        <f>'4.1_検定決定確認シート_機器詳細リスト'!AO26</f>
        <v>必須</v>
      </c>
      <c r="AC26" s="311" t="str">
        <f>'4.1_検定決定確認シート_機器詳細リスト'!AP26</f>
        <v>2個以上用意ください</v>
      </c>
    </row>
    <row r="27" spans="2:29" ht="28.5" customHeight="1" x14ac:dyDescent="0.2">
      <c r="B27" s="575"/>
      <c r="C27" s="657"/>
      <c r="D27" s="477"/>
      <c r="E27" s="555"/>
      <c r="F27" s="585"/>
      <c r="G27" s="585"/>
      <c r="H27" s="579"/>
      <c r="I27" s="555"/>
      <c r="J27" s="477"/>
      <c r="K27" s="477"/>
      <c r="L27" s="727"/>
      <c r="M27" s="727"/>
      <c r="N27" s="727"/>
      <c r="O27" s="727"/>
      <c r="P27" s="477"/>
      <c r="Q27" s="477"/>
      <c r="R27" s="585"/>
      <c r="S27" s="663"/>
      <c r="T27" s="663"/>
      <c r="U27" s="564"/>
      <c r="V27" s="567"/>
      <c r="W27" s="724"/>
      <c r="X27" s="660"/>
      <c r="Y27" s="69" t="s">
        <v>22</v>
      </c>
      <c r="Z27" s="213" t="str">
        <f>'4.1_検定決定確認シート_機器詳細リスト'!AK27</f>
        <v>必要に応じて記載</v>
      </c>
      <c r="AA27" s="215" t="str">
        <f>'4.1_検定決定確認シート_機器詳細リスト'!AL27</f>
        <v>必要に応じて記載</v>
      </c>
      <c r="AB27" s="313" t="str">
        <f>'4.1_検定決定確認シート_機器詳細リスト'!AO27</f>
        <v>必要に応じて</v>
      </c>
      <c r="AC27" s="311" t="str">
        <f>'4.1_検定決定確認シート_機器詳細リスト'!AP27</f>
        <v>必要に応じて</v>
      </c>
    </row>
    <row r="28" spans="2:29" ht="28.5" customHeight="1" thickBot="1" x14ac:dyDescent="0.25">
      <c r="B28" s="427"/>
      <c r="C28" s="658"/>
      <c r="D28" s="577"/>
      <c r="E28" s="556"/>
      <c r="F28" s="586"/>
      <c r="G28" s="586"/>
      <c r="H28" s="580"/>
      <c r="I28" s="556"/>
      <c r="J28" s="577"/>
      <c r="K28" s="577"/>
      <c r="L28" s="728"/>
      <c r="M28" s="728"/>
      <c r="N28" s="728"/>
      <c r="O28" s="728"/>
      <c r="P28" s="577"/>
      <c r="Q28" s="577"/>
      <c r="R28" s="586"/>
      <c r="S28" s="664"/>
      <c r="T28" s="664"/>
      <c r="U28" s="565"/>
      <c r="V28" s="568"/>
      <c r="W28" s="725"/>
      <c r="X28" s="661"/>
      <c r="Y28" s="71" t="s">
        <v>23</v>
      </c>
      <c r="Z28" s="314" t="str">
        <f>'4.1_検定決定確認シート_機器詳細リスト'!AK28</f>
        <v>必要に応じて記載</v>
      </c>
      <c r="AA28" s="315" t="str">
        <f>'4.1_検定決定確認シート_機器詳細リスト'!AL28</f>
        <v>必要に応じて記載</v>
      </c>
      <c r="AB28" s="316" t="str">
        <f>'4.1_検定決定確認シート_機器詳細リスト'!AO28</f>
        <v>必要に応じて</v>
      </c>
      <c r="AC28" s="312" t="str">
        <f>'4.1_検定決定確認シート_機器詳細リスト'!AP28</f>
        <v>必要に応じて</v>
      </c>
    </row>
    <row r="29" spans="2:29" ht="28.5" customHeight="1" x14ac:dyDescent="0.2">
      <c r="B29" s="426">
        <v>7</v>
      </c>
      <c r="C29" s="656" t="s">
        <v>362</v>
      </c>
      <c r="D29" s="576" t="str">
        <f>'4.1_検定決定確認シート_機器詳細リスト'!D29</f>
        <v>選択要</v>
      </c>
      <c r="E29" s="554" t="str">
        <f>'4.1_検定決定確認シート_機器詳細リスト'!E29</f>
        <v>必須</v>
      </c>
      <c r="F29" s="584">
        <f>'4.1_検定決定確認シート_機器詳細リスト'!F29</f>
        <v>0</v>
      </c>
      <c r="G29" s="584">
        <f>'4.1_検定決定確認シート_機器詳細リスト'!G29</f>
        <v>0</v>
      </c>
      <c r="H29" s="578">
        <f>'4.1_検定決定確認シート_機器詳細リスト'!H29</f>
        <v>0</v>
      </c>
      <c r="I29" s="554" t="str">
        <f>'4.1_検定決定確認シート_機器詳細リスト'!I29</f>
        <v>必須</v>
      </c>
      <c r="J29" s="576" t="str">
        <f>'4.1_検定決定確認シート_機器詳細リスト'!J29</f>
        <v>当日確認</v>
      </c>
      <c r="K29" s="576" t="str">
        <f>'4.1_検定決定確認シート_機器詳細リスト'!K29</f>
        <v>当日確認</v>
      </c>
      <c r="L29" s="726" t="str">
        <f>'4.1_検定決定確認シート_機器詳細リスト'!L29</f>
        <v>当日確認</v>
      </c>
      <c r="M29" s="726" t="str">
        <f>'4.1_検定決定確認シート_機器詳細リスト'!M29</f>
        <v>当日確認</v>
      </c>
      <c r="N29" s="726" t="str">
        <f>'4.1_検定決定確認シート_機器詳細リスト'!N29</f>
        <v>当日確認</v>
      </c>
      <c r="O29" s="726" t="str">
        <f>'4.1_検定決定確認シート_機器詳細リスト'!P29</f>
        <v>選択要</v>
      </c>
      <c r="P29" s="576" t="str">
        <f>'4.1_検定決定確認シート_機器詳細リスト'!Q29</f>
        <v>選択要</v>
      </c>
      <c r="Q29" s="576" t="str">
        <f>'4.1_検定決定確認シート_機器詳細リスト'!S29</f>
        <v>必須</v>
      </c>
      <c r="R29" s="584">
        <f>'4.1_検定決定確認シート_機器詳細リスト'!T29</f>
        <v>0</v>
      </c>
      <c r="S29" s="662" t="str">
        <f>'4.1_検定決定確認シート_機器詳細リスト'!U29</f>
        <v>必須</v>
      </c>
      <c r="T29" s="662" t="str">
        <f>'4.1_検定決定確認シート_機器詳細リスト'!V29</f>
        <v>必須</v>
      </c>
      <c r="U29" s="563" t="str">
        <f>'4.1_検定決定確認シート_機器詳細リスト'!W29</f>
        <v>必須</v>
      </c>
      <c r="V29" s="566" t="s">
        <v>51</v>
      </c>
      <c r="W29" s="723">
        <f>'4.1_検定決定確認シート_機器詳細リスト'!AA29</f>
        <v>0</v>
      </c>
      <c r="X29" s="659" t="str">
        <f>'4.1_検定決定確認シート_機器詳細リスト'!AB29&amp;"～"&amp;'4.1_検定決定確認シート_機器詳細リスト'!AC29&amp;"g"</f>
        <v>必須～必須g</v>
      </c>
      <c r="Y29" s="70" t="s">
        <v>92</v>
      </c>
      <c r="Z29" s="212" t="str">
        <f>'4.1_検定決定確認シート_機器詳細リスト'!AK29</f>
        <v>必須</v>
      </c>
      <c r="AA29" s="214" t="str">
        <f>'4.1_検定決定確認シート_機器詳細リスト'!AL29</f>
        <v>必須</v>
      </c>
      <c r="AB29" s="321" t="str">
        <f>'4.1_検定決定確認シート_機器詳細リスト'!AO29</f>
        <v>必須</v>
      </c>
      <c r="AC29" s="310" t="str">
        <f>'4.1_検定決定確認シート_機器詳細リスト'!AP29</f>
        <v>2個以上用意ください</v>
      </c>
    </row>
    <row r="30" spans="2:29" ht="24" customHeight="1" x14ac:dyDescent="0.2">
      <c r="B30" s="575"/>
      <c r="C30" s="657"/>
      <c r="D30" s="477"/>
      <c r="E30" s="555"/>
      <c r="F30" s="585"/>
      <c r="G30" s="585"/>
      <c r="H30" s="579"/>
      <c r="I30" s="555"/>
      <c r="J30" s="477"/>
      <c r="K30" s="477"/>
      <c r="L30" s="727"/>
      <c r="M30" s="727"/>
      <c r="N30" s="727"/>
      <c r="O30" s="727"/>
      <c r="P30" s="477"/>
      <c r="Q30" s="477"/>
      <c r="R30" s="585"/>
      <c r="S30" s="663"/>
      <c r="T30" s="663"/>
      <c r="U30" s="564"/>
      <c r="V30" s="567"/>
      <c r="W30" s="724"/>
      <c r="X30" s="660"/>
      <c r="Y30" s="69" t="s">
        <v>93</v>
      </c>
      <c r="Z30" s="213" t="str">
        <f>'4.1_検定決定確認シート_機器詳細リスト'!AK30</f>
        <v>必須</v>
      </c>
      <c r="AA30" s="215" t="str">
        <f>'4.1_検定決定確認シート_機器詳細リスト'!AL30</f>
        <v>必須</v>
      </c>
      <c r="AB30" s="313" t="str">
        <f>'4.1_検定決定確認シート_機器詳細リスト'!AO30</f>
        <v>必須</v>
      </c>
      <c r="AC30" s="311" t="str">
        <f>'4.1_検定決定確認シート_機器詳細リスト'!AP30</f>
        <v>2個以上用意ください</v>
      </c>
    </row>
    <row r="31" spans="2:29" ht="24" customHeight="1" x14ac:dyDescent="0.2">
      <c r="B31" s="575"/>
      <c r="C31" s="657"/>
      <c r="D31" s="477"/>
      <c r="E31" s="555"/>
      <c r="F31" s="585"/>
      <c r="G31" s="585"/>
      <c r="H31" s="579"/>
      <c r="I31" s="555"/>
      <c r="J31" s="477"/>
      <c r="K31" s="477"/>
      <c r="L31" s="727"/>
      <c r="M31" s="727"/>
      <c r="N31" s="727"/>
      <c r="O31" s="727"/>
      <c r="P31" s="477"/>
      <c r="Q31" s="477"/>
      <c r="R31" s="585"/>
      <c r="S31" s="663"/>
      <c r="T31" s="663"/>
      <c r="U31" s="564"/>
      <c r="V31" s="567"/>
      <c r="W31" s="724"/>
      <c r="X31" s="660"/>
      <c r="Y31" s="69" t="s">
        <v>22</v>
      </c>
      <c r="Z31" s="213" t="str">
        <f>'4.1_検定決定確認シート_機器詳細リスト'!AK31</f>
        <v>必要に応じて記載</v>
      </c>
      <c r="AA31" s="215" t="str">
        <f>'4.1_検定決定確認シート_機器詳細リスト'!AL31</f>
        <v>必要に応じて記載</v>
      </c>
      <c r="AB31" s="313" t="str">
        <f>'4.1_検定決定確認シート_機器詳細リスト'!AO31</f>
        <v>必要に応じて</v>
      </c>
      <c r="AC31" s="311" t="str">
        <f>'4.1_検定決定確認シート_機器詳細リスト'!AP31</f>
        <v>必要に応じて</v>
      </c>
    </row>
    <row r="32" spans="2:29" ht="24" customHeight="1" thickBot="1" x14ac:dyDescent="0.25">
      <c r="B32" s="427"/>
      <c r="C32" s="658"/>
      <c r="D32" s="577"/>
      <c r="E32" s="556"/>
      <c r="F32" s="586"/>
      <c r="G32" s="586"/>
      <c r="H32" s="580"/>
      <c r="I32" s="556"/>
      <c r="J32" s="577"/>
      <c r="K32" s="577"/>
      <c r="L32" s="728"/>
      <c r="M32" s="728"/>
      <c r="N32" s="728"/>
      <c r="O32" s="728"/>
      <c r="P32" s="577"/>
      <c r="Q32" s="577"/>
      <c r="R32" s="586"/>
      <c r="S32" s="664"/>
      <c r="T32" s="664"/>
      <c r="U32" s="565"/>
      <c r="V32" s="568"/>
      <c r="W32" s="725"/>
      <c r="X32" s="661"/>
      <c r="Y32" s="71" t="s">
        <v>23</v>
      </c>
      <c r="Z32" s="314" t="str">
        <f>'4.1_検定決定確認シート_機器詳細リスト'!AK32</f>
        <v>必要に応じて記載</v>
      </c>
      <c r="AA32" s="315" t="str">
        <f>'4.1_検定決定確認シート_機器詳細リスト'!AL32</f>
        <v>必要に応じて記載</v>
      </c>
      <c r="AB32" s="316" t="str">
        <f>'4.1_検定決定確認シート_機器詳細リスト'!AO32</f>
        <v>必要に応じて</v>
      </c>
      <c r="AC32" s="312" t="str">
        <f>'4.1_検定決定確認シート_機器詳細リスト'!AP32</f>
        <v>必要に応じて</v>
      </c>
    </row>
    <row r="33" spans="2:29" ht="28.5" customHeight="1" x14ac:dyDescent="0.2">
      <c r="B33" s="426">
        <v>8</v>
      </c>
      <c r="C33" s="656" t="s">
        <v>362</v>
      </c>
      <c r="D33" s="576" t="str">
        <f>'4.1_検定決定確認シート_機器詳細リスト'!D33</f>
        <v>選択要</v>
      </c>
      <c r="E33" s="554" t="str">
        <f>'4.1_検定決定確認シート_機器詳細リスト'!E33</f>
        <v>必須</v>
      </c>
      <c r="F33" s="584">
        <f>'4.1_検定決定確認シート_機器詳細リスト'!F33</f>
        <v>0</v>
      </c>
      <c r="G33" s="584">
        <f>'4.1_検定決定確認シート_機器詳細リスト'!G33</f>
        <v>0</v>
      </c>
      <c r="H33" s="578">
        <f>'4.1_検定決定確認シート_機器詳細リスト'!H33</f>
        <v>0</v>
      </c>
      <c r="I33" s="554" t="str">
        <f>'4.1_検定決定確認シート_機器詳細リスト'!I33</f>
        <v>必須</v>
      </c>
      <c r="J33" s="576" t="str">
        <f>'4.1_検定決定確認シート_機器詳細リスト'!J33</f>
        <v>当日確認</v>
      </c>
      <c r="K33" s="576" t="str">
        <f>'4.1_検定決定確認シート_機器詳細リスト'!K33</f>
        <v>当日確認</v>
      </c>
      <c r="L33" s="726" t="str">
        <f>'4.1_検定決定確認シート_機器詳細リスト'!L33</f>
        <v>当日確認</v>
      </c>
      <c r="M33" s="726" t="str">
        <f>'4.1_検定決定確認シート_機器詳細リスト'!M33</f>
        <v>当日確認</v>
      </c>
      <c r="N33" s="726" t="str">
        <f>'4.1_検定決定確認シート_機器詳細リスト'!N33</f>
        <v>当日確認</v>
      </c>
      <c r="O33" s="726" t="str">
        <f>'4.1_検定決定確認シート_機器詳細リスト'!P33</f>
        <v>選択要</v>
      </c>
      <c r="P33" s="576" t="str">
        <f>'4.1_検定決定確認シート_機器詳細リスト'!Q33</f>
        <v>選択要</v>
      </c>
      <c r="Q33" s="576" t="str">
        <f>'4.1_検定決定確認シート_機器詳細リスト'!S33</f>
        <v>必須</v>
      </c>
      <c r="R33" s="584">
        <f>'4.1_検定決定確認シート_機器詳細リスト'!T33</f>
        <v>0</v>
      </c>
      <c r="S33" s="662" t="str">
        <f>'4.1_検定決定確認シート_機器詳細リスト'!U33</f>
        <v>必須</v>
      </c>
      <c r="T33" s="662" t="str">
        <f>'4.1_検定決定確認シート_機器詳細リスト'!V33</f>
        <v>必須</v>
      </c>
      <c r="U33" s="563" t="str">
        <f>'4.1_検定決定確認シート_機器詳細リスト'!W33</f>
        <v>必須</v>
      </c>
      <c r="V33" s="566" t="s">
        <v>51</v>
      </c>
      <c r="W33" s="723">
        <f>'4.1_検定決定確認シート_機器詳細リスト'!AA33</f>
        <v>0</v>
      </c>
      <c r="X33" s="659" t="str">
        <f>'4.1_検定決定確認シート_機器詳細リスト'!AB33&amp;"～"&amp;'4.1_検定決定確認シート_機器詳細リスト'!AC33&amp;"g"</f>
        <v>必須～必須g</v>
      </c>
      <c r="Y33" s="70" t="s">
        <v>92</v>
      </c>
      <c r="Z33" s="212" t="str">
        <f>'4.1_検定決定確認シート_機器詳細リスト'!AK33</f>
        <v>必須</v>
      </c>
      <c r="AA33" s="214" t="str">
        <f>'4.1_検定決定確認シート_機器詳細リスト'!AL33</f>
        <v>必須</v>
      </c>
      <c r="AB33" s="321" t="str">
        <f>'4.1_検定決定確認シート_機器詳細リスト'!AO33</f>
        <v>必須</v>
      </c>
      <c r="AC33" s="310" t="str">
        <f>'4.1_検定決定確認シート_機器詳細リスト'!AP33</f>
        <v>2個以上用意ください</v>
      </c>
    </row>
    <row r="34" spans="2:29" ht="24" customHeight="1" x14ac:dyDescent="0.2">
      <c r="B34" s="575"/>
      <c r="C34" s="657"/>
      <c r="D34" s="477"/>
      <c r="E34" s="555"/>
      <c r="F34" s="585"/>
      <c r="G34" s="585"/>
      <c r="H34" s="579"/>
      <c r="I34" s="555"/>
      <c r="J34" s="477"/>
      <c r="K34" s="477"/>
      <c r="L34" s="727"/>
      <c r="M34" s="727"/>
      <c r="N34" s="727"/>
      <c r="O34" s="727"/>
      <c r="P34" s="477"/>
      <c r="Q34" s="477"/>
      <c r="R34" s="585"/>
      <c r="S34" s="663"/>
      <c r="T34" s="663"/>
      <c r="U34" s="564"/>
      <c r="V34" s="567"/>
      <c r="W34" s="724"/>
      <c r="X34" s="660"/>
      <c r="Y34" s="69" t="s">
        <v>93</v>
      </c>
      <c r="Z34" s="213" t="str">
        <f>'4.1_検定決定確認シート_機器詳細リスト'!AK34</f>
        <v>必須</v>
      </c>
      <c r="AA34" s="215" t="str">
        <f>'4.1_検定決定確認シート_機器詳細リスト'!AL34</f>
        <v>必須</v>
      </c>
      <c r="AB34" s="313" t="str">
        <f>'4.1_検定決定確認シート_機器詳細リスト'!AO34</f>
        <v>必須</v>
      </c>
      <c r="AC34" s="311" t="str">
        <f>'4.1_検定決定確認シート_機器詳細リスト'!AP34</f>
        <v>2個以上用意ください</v>
      </c>
    </row>
    <row r="35" spans="2:29" ht="24" customHeight="1" x14ac:dyDescent="0.2">
      <c r="B35" s="575"/>
      <c r="C35" s="657"/>
      <c r="D35" s="477"/>
      <c r="E35" s="555"/>
      <c r="F35" s="585"/>
      <c r="G35" s="585"/>
      <c r="H35" s="579"/>
      <c r="I35" s="555"/>
      <c r="J35" s="477"/>
      <c r="K35" s="477"/>
      <c r="L35" s="727"/>
      <c r="M35" s="727"/>
      <c r="N35" s="727"/>
      <c r="O35" s="727"/>
      <c r="P35" s="477"/>
      <c r="Q35" s="477"/>
      <c r="R35" s="585"/>
      <c r="S35" s="663"/>
      <c r="T35" s="663"/>
      <c r="U35" s="564"/>
      <c r="V35" s="567"/>
      <c r="W35" s="724"/>
      <c r="X35" s="660"/>
      <c r="Y35" s="69" t="s">
        <v>22</v>
      </c>
      <c r="Z35" s="213" t="str">
        <f>'4.1_検定決定確認シート_機器詳細リスト'!AK35</f>
        <v>必要に応じて記載</v>
      </c>
      <c r="AA35" s="215" t="str">
        <f>'4.1_検定決定確認シート_機器詳細リスト'!AL35</f>
        <v>必要に応じて記載</v>
      </c>
      <c r="AB35" s="313" t="str">
        <f>'4.1_検定決定確認シート_機器詳細リスト'!AO35</f>
        <v>必要に応じて</v>
      </c>
      <c r="AC35" s="311" t="str">
        <f>'4.1_検定決定確認シート_機器詳細リスト'!AP35</f>
        <v>必要に応じて</v>
      </c>
    </row>
    <row r="36" spans="2:29" ht="24" customHeight="1" thickBot="1" x14ac:dyDescent="0.25">
      <c r="B36" s="427"/>
      <c r="C36" s="658"/>
      <c r="D36" s="577"/>
      <c r="E36" s="556"/>
      <c r="F36" s="586"/>
      <c r="G36" s="586"/>
      <c r="H36" s="580"/>
      <c r="I36" s="556"/>
      <c r="J36" s="577"/>
      <c r="K36" s="577"/>
      <c r="L36" s="728"/>
      <c r="M36" s="728"/>
      <c r="N36" s="728"/>
      <c r="O36" s="728"/>
      <c r="P36" s="577"/>
      <c r="Q36" s="577"/>
      <c r="R36" s="586"/>
      <c r="S36" s="664"/>
      <c r="T36" s="664"/>
      <c r="U36" s="565"/>
      <c r="V36" s="568"/>
      <c r="W36" s="725"/>
      <c r="X36" s="661"/>
      <c r="Y36" s="71" t="s">
        <v>23</v>
      </c>
      <c r="Z36" s="314" t="str">
        <f>'4.1_検定決定確認シート_機器詳細リスト'!AK36</f>
        <v>必要に応じて記載</v>
      </c>
      <c r="AA36" s="315" t="str">
        <f>'4.1_検定決定確認シート_機器詳細リスト'!AL36</f>
        <v>必要に応じて記載</v>
      </c>
      <c r="AB36" s="316" t="str">
        <f>'4.1_検定決定確認シート_機器詳細リスト'!AO36</f>
        <v>必要に応じて</v>
      </c>
      <c r="AC36" s="312" t="str">
        <f>'4.1_検定決定確認シート_機器詳細リスト'!AP36</f>
        <v>必要に応じて</v>
      </c>
    </row>
    <row r="37" spans="2:29" ht="28.5" customHeight="1" x14ac:dyDescent="0.2">
      <c r="B37" s="426">
        <v>9</v>
      </c>
      <c r="C37" s="656" t="s">
        <v>362</v>
      </c>
      <c r="D37" s="576" t="str">
        <f>'4.1_検定決定確認シート_機器詳細リスト'!D37</f>
        <v>選択要</v>
      </c>
      <c r="E37" s="554" t="str">
        <f>'4.1_検定決定確認シート_機器詳細リスト'!E37</f>
        <v>必須</v>
      </c>
      <c r="F37" s="584">
        <f>'4.1_検定決定確認シート_機器詳細リスト'!F37</f>
        <v>0</v>
      </c>
      <c r="G37" s="584">
        <f>'4.1_検定決定確認シート_機器詳細リスト'!G37</f>
        <v>0</v>
      </c>
      <c r="H37" s="578">
        <f>'4.1_検定決定確認シート_機器詳細リスト'!H37</f>
        <v>0</v>
      </c>
      <c r="I37" s="554" t="str">
        <f>'4.1_検定決定確認シート_機器詳細リスト'!I37</f>
        <v>必須</v>
      </c>
      <c r="J37" s="576" t="str">
        <f>'4.1_検定決定確認シート_機器詳細リスト'!J37</f>
        <v>当日確認</v>
      </c>
      <c r="K37" s="576" t="str">
        <f>'4.1_検定決定確認シート_機器詳細リスト'!K37</f>
        <v>当日確認</v>
      </c>
      <c r="L37" s="726" t="str">
        <f>'4.1_検定決定確認シート_機器詳細リスト'!L37</f>
        <v>当日確認</v>
      </c>
      <c r="M37" s="726" t="str">
        <f>'4.1_検定決定確認シート_機器詳細リスト'!M37</f>
        <v>当日確認</v>
      </c>
      <c r="N37" s="726" t="str">
        <f>'4.1_検定決定確認シート_機器詳細リスト'!N37</f>
        <v>当日確認</v>
      </c>
      <c r="O37" s="726" t="str">
        <f>'4.1_検定決定確認シート_機器詳細リスト'!P37</f>
        <v>選択要</v>
      </c>
      <c r="P37" s="576" t="str">
        <f>'4.1_検定決定確認シート_機器詳細リスト'!Q37</f>
        <v>選択要</v>
      </c>
      <c r="Q37" s="576" t="str">
        <f>'4.1_検定決定確認シート_機器詳細リスト'!S37</f>
        <v>必須</v>
      </c>
      <c r="R37" s="584">
        <f>'4.1_検定決定確認シート_機器詳細リスト'!T37</f>
        <v>0</v>
      </c>
      <c r="S37" s="662" t="str">
        <f>'4.1_検定決定確認シート_機器詳細リスト'!U37</f>
        <v>必須</v>
      </c>
      <c r="T37" s="662" t="str">
        <f>'4.1_検定決定確認シート_機器詳細リスト'!V37</f>
        <v>必須</v>
      </c>
      <c r="U37" s="563" t="str">
        <f>'4.1_検定決定確認シート_機器詳細リスト'!W37</f>
        <v>必須</v>
      </c>
      <c r="V37" s="566" t="s">
        <v>51</v>
      </c>
      <c r="W37" s="723">
        <f>'4.1_検定決定確認シート_機器詳細リスト'!AA37</f>
        <v>0</v>
      </c>
      <c r="X37" s="659" t="str">
        <f>'4.1_検定決定確認シート_機器詳細リスト'!AB37&amp;"～"&amp;'4.1_検定決定確認シート_機器詳細リスト'!AC37&amp;"g"</f>
        <v>必須～必須g</v>
      </c>
      <c r="Y37" s="70" t="s">
        <v>92</v>
      </c>
      <c r="Z37" s="212" t="str">
        <f>'4.1_検定決定確認シート_機器詳細リスト'!AK37</f>
        <v>必須</v>
      </c>
      <c r="AA37" s="214" t="str">
        <f>'4.1_検定決定確認シート_機器詳細リスト'!AL37</f>
        <v>必須</v>
      </c>
      <c r="AB37" s="321" t="str">
        <f>'4.1_検定決定確認シート_機器詳細リスト'!AO37</f>
        <v>必須</v>
      </c>
      <c r="AC37" s="310" t="str">
        <f>'4.1_検定決定確認シート_機器詳細リスト'!AP37</f>
        <v>2個以上用意ください</v>
      </c>
    </row>
    <row r="38" spans="2:29" ht="24" customHeight="1" x14ac:dyDescent="0.2">
      <c r="B38" s="575"/>
      <c r="C38" s="657"/>
      <c r="D38" s="477"/>
      <c r="E38" s="555"/>
      <c r="F38" s="585"/>
      <c r="G38" s="585"/>
      <c r="H38" s="579"/>
      <c r="I38" s="555"/>
      <c r="J38" s="477"/>
      <c r="K38" s="477"/>
      <c r="L38" s="727"/>
      <c r="M38" s="727"/>
      <c r="N38" s="727"/>
      <c r="O38" s="727"/>
      <c r="P38" s="477"/>
      <c r="Q38" s="477"/>
      <c r="R38" s="585"/>
      <c r="S38" s="663"/>
      <c r="T38" s="663"/>
      <c r="U38" s="564"/>
      <c r="V38" s="567"/>
      <c r="W38" s="724"/>
      <c r="X38" s="660"/>
      <c r="Y38" s="69" t="s">
        <v>93</v>
      </c>
      <c r="Z38" s="213" t="str">
        <f>'4.1_検定決定確認シート_機器詳細リスト'!AK38</f>
        <v>必須</v>
      </c>
      <c r="AA38" s="215" t="str">
        <f>'4.1_検定決定確認シート_機器詳細リスト'!AL38</f>
        <v>必須</v>
      </c>
      <c r="AB38" s="313" t="str">
        <f>'4.1_検定決定確認シート_機器詳細リスト'!AO38</f>
        <v>必須</v>
      </c>
      <c r="AC38" s="311" t="str">
        <f>'4.1_検定決定確認シート_機器詳細リスト'!AP38</f>
        <v>2個以上用意ください</v>
      </c>
    </row>
    <row r="39" spans="2:29" ht="24" customHeight="1" x14ac:dyDescent="0.2">
      <c r="B39" s="575"/>
      <c r="C39" s="657"/>
      <c r="D39" s="477"/>
      <c r="E39" s="555"/>
      <c r="F39" s="585"/>
      <c r="G39" s="585"/>
      <c r="H39" s="579"/>
      <c r="I39" s="555"/>
      <c r="J39" s="477"/>
      <c r="K39" s="477"/>
      <c r="L39" s="727"/>
      <c r="M39" s="727"/>
      <c r="N39" s="727"/>
      <c r="O39" s="727"/>
      <c r="P39" s="477"/>
      <c r="Q39" s="477"/>
      <c r="R39" s="585"/>
      <c r="S39" s="663"/>
      <c r="T39" s="663"/>
      <c r="U39" s="564"/>
      <c r="V39" s="567"/>
      <c r="W39" s="724"/>
      <c r="X39" s="660"/>
      <c r="Y39" s="69" t="s">
        <v>22</v>
      </c>
      <c r="Z39" s="213" t="str">
        <f>'4.1_検定決定確認シート_機器詳細リスト'!AK39</f>
        <v>必要に応じて記載</v>
      </c>
      <c r="AA39" s="215" t="str">
        <f>'4.1_検定決定確認シート_機器詳細リスト'!AL39</f>
        <v>必要に応じて記載</v>
      </c>
      <c r="AB39" s="313" t="str">
        <f>'4.1_検定決定確認シート_機器詳細リスト'!AO39</f>
        <v>必要に応じて</v>
      </c>
      <c r="AC39" s="311" t="str">
        <f>'4.1_検定決定確認シート_機器詳細リスト'!AP39</f>
        <v>必要に応じて</v>
      </c>
    </row>
    <row r="40" spans="2:29" ht="24" customHeight="1" thickBot="1" x14ac:dyDescent="0.25">
      <c r="B40" s="427"/>
      <c r="C40" s="658"/>
      <c r="D40" s="577"/>
      <c r="E40" s="556"/>
      <c r="F40" s="586"/>
      <c r="G40" s="586"/>
      <c r="H40" s="580"/>
      <c r="I40" s="556"/>
      <c r="J40" s="577"/>
      <c r="K40" s="577"/>
      <c r="L40" s="728"/>
      <c r="M40" s="728"/>
      <c r="N40" s="728"/>
      <c r="O40" s="728"/>
      <c r="P40" s="577"/>
      <c r="Q40" s="577"/>
      <c r="R40" s="586"/>
      <c r="S40" s="664"/>
      <c r="T40" s="664"/>
      <c r="U40" s="565"/>
      <c r="V40" s="568"/>
      <c r="W40" s="725"/>
      <c r="X40" s="661"/>
      <c r="Y40" s="71" t="s">
        <v>23</v>
      </c>
      <c r="Z40" s="314" t="str">
        <f>'4.1_検定決定確認シート_機器詳細リスト'!AK40</f>
        <v>必要に応じて記載</v>
      </c>
      <c r="AA40" s="315" t="str">
        <f>'4.1_検定決定確認シート_機器詳細リスト'!AL40</f>
        <v>必要に応じて記載</v>
      </c>
      <c r="AB40" s="316" t="str">
        <f>'4.1_検定決定確認シート_機器詳細リスト'!AO40</f>
        <v>必要に応じて</v>
      </c>
      <c r="AC40" s="312" t="str">
        <f>'4.1_検定決定確認シート_機器詳細リスト'!AP40</f>
        <v>必要に応じて</v>
      </c>
    </row>
    <row r="41" spans="2:29" ht="28.5" customHeight="1" x14ac:dyDescent="0.2">
      <c r="B41" s="426">
        <v>10</v>
      </c>
      <c r="C41" s="656" t="s">
        <v>362</v>
      </c>
      <c r="D41" s="576" t="str">
        <f>'4.1_検定決定確認シート_機器詳細リスト'!D41</f>
        <v>選択要</v>
      </c>
      <c r="E41" s="554" t="str">
        <f>'4.1_検定決定確認シート_機器詳細リスト'!E41</f>
        <v>必須</v>
      </c>
      <c r="F41" s="584">
        <f>'4.1_検定決定確認シート_機器詳細リスト'!F41</f>
        <v>0</v>
      </c>
      <c r="G41" s="584">
        <f>'4.1_検定決定確認シート_機器詳細リスト'!G41</f>
        <v>0</v>
      </c>
      <c r="H41" s="578">
        <f>'4.1_検定決定確認シート_機器詳細リスト'!H41</f>
        <v>0</v>
      </c>
      <c r="I41" s="554" t="str">
        <f>'4.1_検定決定確認シート_機器詳細リスト'!I41</f>
        <v>必須</v>
      </c>
      <c r="J41" s="576" t="str">
        <f>'4.1_検定決定確認シート_機器詳細リスト'!J41</f>
        <v>当日確認</v>
      </c>
      <c r="K41" s="576" t="str">
        <f>'4.1_検定決定確認シート_機器詳細リスト'!K41</f>
        <v>当日確認</v>
      </c>
      <c r="L41" s="726" t="str">
        <f>'4.1_検定決定確認シート_機器詳細リスト'!L41</f>
        <v>当日確認</v>
      </c>
      <c r="M41" s="726" t="str">
        <f>'4.1_検定決定確認シート_機器詳細リスト'!M41</f>
        <v>当日確認</v>
      </c>
      <c r="N41" s="726" t="str">
        <f>'4.1_検定決定確認シート_機器詳細リスト'!N41</f>
        <v>当日確認</v>
      </c>
      <c r="O41" s="726" t="str">
        <f>'4.1_検定決定確認シート_機器詳細リスト'!P41</f>
        <v>選択要</v>
      </c>
      <c r="P41" s="576" t="str">
        <f>'4.1_検定決定確認シート_機器詳細リスト'!Q41</f>
        <v>選択要</v>
      </c>
      <c r="Q41" s="576" t="str">
        <f>'4.1_検定決定確認シート_機器詳細リスト'!S41</f>
        <v>必須</v>
      </c>
      <c r="R41" s="584">
        <f>'4.1_検定決定確認シート_機器詳細リスト'!T41</f>
        <v>0</v>
      </c>
      <c r="S41" s="662" t="str">
        <f>'4.1_検定決定確認シート_機器詳細リスト'!U41</f>
        <v>必須</v>
      </c>
      <c r="T41" s="662" t="str">
        <f>'4.1_検定決定確認シート_機器詳細リスト'!V41</f>
        <v>必須</v>
      </c>
      <c r="U41" s="563" t="str">
        <f>'4.1_検定決定確認シート_機器詳細リスト'!W41</f>
        <v>必須</v>
      </c>
      <c r="V41" s="566" t="s">
        <v>51</v>
      </c>
      <c r="W41" s="723">
        <f>'4.1_検定決定確認シート_機器詳細リスト'!AA41</f>
        <v>0</v>
      </c>
      <c r="X41" s="659" t="str">
        <f>'4.1_検定決定確認シート_機器詳細リスト'!AB41&amp;"～"&amp;'4.1_検定決定確認シート_機器詳細リスト'!AC41&amp;"g"</f>
        <v>必須～必須g</v>
      </c>
      <c r="Y41" s="70" t="s">
        <v>92</v>
      </c>
      <c r="Z41" s="212" t="str">
        <f>'4.1_検定決定確認シート_機器詳細リスト'!AK41</f>
        <v>必須</v>
      </c>
      <c r="AA41" s="214" t="str">
        <f>'4.1_検定決定確認シート_機器詳細リスト'!AL41</f>
        <v>必須</v>
      </c>
      <c r="AB41" s="321" t="str">
        <f>'4.1_検定決定確認シート_機器詳細リスト'!AO41</f>
        <v>必須</v>
      </c>
      <c r="AC41" s="310" t="str">
        <f>'4.1_検定決定確認シート_機器詳細リスト'!AP41</f>
        <v>2個以上用意ください</v>
      </c>
    </row>
    <row r="42" spans="2:29" ht="24" customHeight="1" x14ac:dyDescent="0.2">
      <c r="B42" s="575"/>
      <c r="C42" s="657"/>
      <c r="D42" s="477"/>
      <c r="E42" s="555"/>
      <c r="F42" s="585"/>
      <c r="G42" s="585"/>
      <c r="H42" s="579"/>
      <c r="I42" s="555"/>
      <c r="J42" s="477"/>
      <c r="K42" s="477"/>
      <c r="L42" s="727"/>
      <c r="M42" s="727"/>
      <c r="N42" s="727"/>
      <c r="O42" s="727"/>
      <c r="P42" s="477"/>
      <c r="Q42" s="477"/>
      <c r="R42" s="585"/>
      <c r="S42" s="663"/>
      <c r="T42" s="663"/>
      <c r="U42" s="564"/>
      <c r="V42" s="567"/>
      <c r="W42" s="724"/>
      <c r="X42" s="660"/>
      <c r="Y42" s="69" t="s">
        <v>93</v>
      </c>
      <c r="Z42" s="213" t="str">
        <f>'4.1_検定決定確認シート_機器詳細リスト'!AK42</f>
        <v>必須</v>
      </c>
      <c r="AA42" s="215" t="str">
        <f>'4.1_検定決定確認シート_機器詳細リスト'!AL42</f>
        <v>必須</v>
      </c>
      <c r="AB42" s="313" t="str">
        <f>'4.1_検定決定確認シート_機器詳細リスト'!AO42</f>
        <v>必須</v>
      </c>
      <c r="AC42" s="311" t="str">
        <f>'4.1_検定決定確認シート_機器詳細リスト'!AP42</f>
        <v>2個以上用意ください</v>
      </c>
    </row>
    <row r="43" spans="2:29" ht="24" customHeight="1" x14ac:dyDescent="0.2">
      <c r="B43" s="575"/>
      <c r="C43" s="657"/>
      <c r="D43" s="477"/>
      <c r="E43" s="555"/>
      <c r="F43" s="585"/>
      <c r="G43" s="585"/>
      <c r="H43" s="579"/>
      <c r="I43" s="555"/>
      <c r="J43" s="477"/>
      <c r="K43" s="477"/>
      <c r="L43" s="727"/>
      <c r="M43" s="727"/>
      <c r="N43" s="727"/>
      <c r="O43" s="727"/>
      <c r="P43" s="477"/>
      <c r="Q43" s="477"/>
      <c r="R43" s="585"/>
      <c r="S43" s="663"/>
      <c r="T43" s="663"/>
      <c r="U43" s="564"/>
      <c r="V43" s="567"/>
      <c r="W43" s="724"/>
      <c r="X43" s="660"/>
      <c r="Y43" s="69" t="s">
        <v>22</v>
      </c>
      <c r="Z43" s="213" t="str">
        <f>'4.1_検定決定確認シート_機器詳細リスト'!AK43</f>
        <v>必要に応じて記載</v>
      </c>
      <c r="AA43" s="215" t="str">
        <f>'4.1_検定決定確認シート_機器詳細リスト'!AL43</f>
        <v>必要に応じて記載</v>
      </c>
      <c r="AB43" s="313" t="str">
        <f>'4.1_検定決定確認シート_機器詳細リスト'!AO43</f>
        <v>必要に応じて</v>
      </c>
      <c r="AC43" s="311" t="str">
        <f>'4.1_検定決定確認シート_機器詳細リスト'!AP43</f>
        <v>必要に応じて</v>
      </c>
    </row>
    <row r="44" spans="2:29" ht="24" customHeight="1" thickBot="1" x14ac:dyDescent="0.25">
      <c r="B44" s="427"/>
      <c r="C44" s="658"/>
      <c r="D44" s="577"/>
      <c r="E44" s="556"/>
      <c r="F44" s="586"/>
      <c r="G44" s="586"/>
      <c r="H44" s="580"/>
      <c r="I44" s="556"/>
      <c r="J44" s="577"/>
      <c r="K44" s="577"/>
      <c r="L44" s="728"/>
      <c r="M44" s="728"/>
      <c r="N44" s="728"/>
      <c r="O44" s="728"/>
      <c r="P44" s="577"/>
      <c r="Q44" s="577"/>
      <c r="R44" s="586"/>
      <c r="S44" s="664"/>
      <c r="T44" s="664"/>
      <c r="U44" s="565"/>
      <c r="V44" s="568"/>
      <c r="W44" s="725"/>
      <c r="X44" s="661"/>
      <c r="Y44" s="71" t="s">
        <v>23</v>
      </c>
      <c r="Z44" s="314" t="str">
        <f>'4.1_検定決定確認シート_機器詳細リスト'!AK44</f>
        <v>必要に応じて記載</v>
      </c>
      <c r="AA44" s="315" t="str">
        <f>'4.1_検定決定確認シート_機器詳細リスト'!AL44</f>
        <v>必要に応じて記載</v>
      </c>
      <c r="AB44" s="316" t="str">
        <f>'4.1_検定決定確認シート_機器詳細リスト'!AO44</f>
        <v>必要に応じて</v>
      </c>
      <c r="AC44" s="312" t="str">
        <f>'4.1_検定決定確認シート_機器詳細リスト'!AP44</f>
        <v>必要に応じて</v>
      </c>
    </row>
    <row r="45" spans="2:29" ht="28.5" customHeight="1" x14ac:dyDescent="0.2">
      <c r="B45" s="426">
        <v>11</v>
      </c>
      <c r="C45" s="656" t="s">
        <v>362</v>
      </c>
      <c r="D45" s="576" t="str">
        <f>'4.1_検定決定確認シート_機器詳細リスト'!D45</f>
        <v>選択要</v>
      </c>
      <c r="E45" s="554" t="str">
        <f>'4.1_検定決定確認シート_機器詳細リスト'!E45</f>
        <v>必須</v>
      </c>
      <c r="F45" s="584">
        <f>'4.1_検定決定確認シート_機器詳細リスト'!F45</f>
        <v>0</v>
      </c>
      <c r="G45" s="584">
        <f>'4.1_検定決定確認シート_機器詳細リスト'!G45</f>
        <v>0</v>
      </c>
      <c r="H45" s="578">
        <f>'4.1_検定決定確認シート_機器詳細リスト'!H45</f>
        <v>0</v>
      </c>
      <c r="I45" s="554" t="str">
        <f>'4.1_検定決定確認シート_機器詳細リスト'!I45</f>
        <v>必須</v>
      </c>
      <c r="J45" s="576" t="str">
        <f>'4.1_検定決定確認シート_機器詳細リスト'!J45</f>
        <v>当日確認</v>
      </c>
      <c r="K45" s="576" t="str">
        <f>'4.1_検定決定確認シート_機器詳細リスト'!K45</f>
        <v>当日確認</v>
      </c>
      <c r="L45" s="726" t="str">
        <f>'4.1_検定決定確認シート_機器詳細リスト'!L45</f>
        <v>当日確認</v>
      </c>
      <c r="M45" s="726" t="str">
        <f>'4.1_検定決定確認シート_機器詳細リスト'!M45</f>
        <v>当日確認</v>
      </c>
      <c r="N45" s="726" t="str">
        <f>'4.1_検定決定確認シート_機器詳細リスト'!N45</f>
        <v>当日確認</v>
      </c>
      <c r="O45" s="726" t="str">
        <f>'4.1_検定決定確認シート_機器詳細リスト'!P45</f>
        <v>選択要</v>
      </c>
      <c r="P45" s="576" t="str">
        <f>'4.1_検定決定確認シート_機器詳細リスト'!Q45</f>
        <v>選択要</v>
      </c>
      <c r="Q45" s="576" t="str">
        <f>'4.1_検定決定確認シート_機器詳細リスト'!S45</f>
        <v>必須</v>
      </c>
      <c r="R45" s="584">
        <f>'4.1_検定決定確認シート_機器詳細リスト'!T45</f>
        <v>0</v>
      </c>
      <c r="S45" s="662" t="str">
        <f>'4.1_検定決定確認シート_機器詳細リスト'!U45</f>
        <v>必須</v>
      </c>
      <c r="T45" s="662" t="str">
        <f>'4.1_検定決定確認シート_機器詳細リスト'!V45</f>
        <v>必須</v>
      </c>
      <c r="U45" s="563" t="str">
        <f>'4.1_検定決定確認シート_機器詳細リスト'!W45</f>
        <v>必須</v>
      </c>
      <c r="V45" s="566" t="s">
        <v>51</v>
      </c>
      <c r="W45" s="723">
        <f>'4.1_検定決定確認シート_機器詳細リスト'!AA45</f>
        <v>0</v>
      </c>
      <c r="X45" s="659" t="str">
        <f>'4.1_検定決定確認シート_機器詳細リスト'!AB45&amp;"～"&amp;'4.1_検定決定確認シート_機器詳細リスト'!AC45&amp;"g"</f>
        <v>必須～必須g</v>
      </c>
      <c r="Y45" s="70" t="s">
        <v>92</v>
      </c>
      <c r="Z45" s="212" t="str">
        <f>'4.1_検定決定確認シート_機器詳細リスト'!AK45</f>
        <v>必須</v>
      </c>
      <c r="AA45" s="214" t="str">
        <f>'4.1_検定決定確認シート_機器詳細リスト'!AL45</f>
        <v>必須</v>
      </c>
      <c r="AB45" s="321" t="str">
        <f>'4.1_検定決定確認シート_機器詳細リスト'!AO45</f>
        <v>必須</v>
      </c>
      <c r="AC45" s="310" t="str">
        <f>'4.1_検定決定確認シート_機器詳細リスト'!AP45</f>
        <v>2個以上用意ください</v>
      </c>
    </row>
    <row r="46" spans="2:29" ht="24" customHeight="1" x14ac:dyDescent="0.2">
      <c r="B46" s="575"/>
      <c r="C46" s="657"/>
      <c r="D46" s="477"/>
      <c r="E46" s="555"/>
      <c r="F46" s="585"/>
      <c r="G46" s="585"/>
      <c r="H46" s="579"/>
      <c r="I46" s="555"/>
      <c r="J46" s="477"/>
      <c r="K46" s="477"/>
      <c r="L46" s="727"/>
      <c r="M46" s="727"/>
      <c r="N46" s="727"/>
      <c r="O46" s="727"/>
      <c r="P46" s="477"/>
      <c r="Q46" s="477"/>
      <c r="R46" s="585"/>
      <c r="S46" s="663"/>
      <c r="T46" s="663"/>
      <c r="U46" s="564"/>
      <c r="V46" s="567"/>
      <c r="W46" s="724"/>
      <c r="X46" s="660"/>
      <c r="Y46" s="69" t="s">
        <v>93</v>
      </c>
      <c r="Z46" s="213" t="str">
        <f>'4.1_検定決定確認シート_機器詳細リスト'!AK46</f>
        <v>必須</v>
      </c>
      <c r="AA46" s="215" t="str">
        <f>'4.1_検定決定確認シート_機器詳細リスト'!AL46</f>
        <v>必須</v>
      </c>
      <c r="AB46" s="313" t="str">
        <f>'4.1_検定決定確認シート_機器詳細リスト'!AO46</f>
        <v>必須</v>
      </c>
      <c r="AC46" s="311" t="str">
        <f>'4.1_検定決定確認シート_機器詳細リスト'!AP46</f>
        <v>2個以上用意ください</v>
      </c>
    </row>
    <row r="47" spans="2:29" ht="24" customHeight="1" x14ac:dyDescent="0.2">
      <c r="B47" s="575"/>
      <c r="C47" s="657"/>
      <c r="D47" s="477"/>
      <c r="E47" s="555"/>
      <c r="F47" s="585"/>
      <c r="G47" s="585"/>
      <c r="H47" s="579"/>
      <c r="I47" s="555"/>
      <c r="J47" s="477"/>
      <c r="K47" s="477"/>
      <c r="L47" s="727"/>
      <c r="M47" s="727"/>
      <c r="N47" s="727"/>
      <c r="O47" s="727"/>
      <c r="P47" s="477"/>
      <c r="Q47" s="477"/>
      <c r="R47" s="585"/>
      <c r="S47" s="663"/>
      <c r="T47" s="663"/>
      <c r="U47" s="564"/>
      <c r="V47" s="567"/>
      <c r="W47" s="724"/>
      <c r="X47" s="660"/>
      <c r="Y47" s="69" t="s">
        <v>22</v>
      </c>
      <c r="Z47" s="213" t="str">
        <f>'4.1_検定決定確認シート_機器詳細リスト'!AK47</f>
        <v>必要に応じて記載</v>
      </c>
      <c r="AA47" s="215" t="str">
        <f>'4.1_検定決定確認シート_機器詳細リスト'!AL47</f>
        <v>必要に応じて記載</v>
      </c>
      <c r="AB47" s="313" t="str">
        <f>'4.1_検定決定確認シート_機器詳細リスト'!AO47</f>
        <v>必要に応じて</v>
      </c>
      <c r="AC47" s="311" t="str">
        <f>'4.1_検定決定確認シート_機器詳細リスト'!AP47</f>
        <v>必要に応じて</v>
      </c>
    </row>
    <row r="48" spans="2:29" ht="24" customHeight="1" thickBot="1" x14ac:dyDescent="0.25">
      <c r="B48" s="427"/>
      <c r="C48" s="658"/>
      <c r="D48" s="577"/>
      <c r="E48" s="556"/>
      <c r="F48" s="586"/>
      <c r="G48" s="586"/>
      <c r="H48" s="580"/>
      <c r="I48" s="556"/>
      <c r="J48" s="577"/>
      <c r="K48" s="577"/>
      <c r="L48" s="728"/>
      <c r="M48" s="728"/>
      <c r="N48" s="728"/>
      <c r="O48" s="728"/>
      <c r="P48" s="577"/>
      <c r="Q48" s="577"/>
      <c r="R48" s="586"/>
      <c r="S48" s="664"/>
      <c r="T48" s="664"/>
      <c r="U48" s="565"/>
      <c r="V48" s="568"/>
      <c r="W48" s="725"/>
      <c r="X48" s="661"/>
      <c r="Y48" s="71" t="s">
        <v>23</v>
      </c>
      <c r="Z48" s="314" t="str">
        <f>'4.1_検定決定確認シート_機器詳細リスト'!AK48</f>
        <v>必要に応じて記載</v>
      </c>
      <c r="AA48" s="315" t="str">
        <f>'4.1_検定決定確認シート_機器詳細リスト'!AL48</f>
        <v>必要に応じて記載</v>
      </c>
      <c r="AB48" s="316" t="str">
        <f>'4.1_検定決定確認シート_機器詳細リスト'!AO48</f>
        <v>必要に応じて</v>
      </c>
      <c r="AC48" s="312" t="str">
        <f>'4.1_検定決定確認シート_機器詳細リスト'!AP48</f>
        <v>必要に応じて</v>
      </c>
    </row>
    <row r="49" spans="2:29" ht="28.5" customHeight="1" x14ac:dyDescent="0.2">
      <c r="B49" s="426">
        <v>12</v>
      </c>
      <c r="C49" s="656" t="s">
        <v>362</v>
      </c>
      <c r="D49" s="576" t="str">
        <f>'4.1_検定決定確認シート_機器詳細リスト'!D49</f>
        <v>選択要</v>
      </c>
      <c r="E49" s="554" t="str">
        <f>'4.1_検定決定確認シート_機器詳細リスト'!E49</f>
        <v>必須</v>
      </c>
      <c r="F49" s="584">
        <f>'4.1_検定決定確認シート_機器詳細リスト'!F49</f>
        <v>0</v>
      </c>
      <c r="G49" s="584">
        <f>'4.1_検定決定確認シート_機器詳細リスト'!G49</f>
        <v>0</v>
      </c>
      <c r="H49" s="578">
        <f>'4.1_検定決定確認シート_機器詳細リスト'!H49</f>
        <v>0</v>
      </c>
      <c r="I49" s="554" t="str">
        <f>'4.1_検定決定確認シート_機器詳細リスト'!I49</f>
        <v>必須</v>
      </c>
      <c r="J49" s="576" t="str">
        <f>'4.1_検定決定確認シート_機器詳細リスト'!J49</f>
        <v>当日確認</v>
      </c>
      <c r="K49" s="576" t="str">
        <f>'4.1_検定決定確認シート_機器詳細リスト'!K49</f>
        <v>当日確認</v>
      </c>
      <c r="L49" s="726" t="str">
        <f>'4.1_検定決定確認シート_機器詳細リスト'!L49</f>
        <v>当日確認</v>
      </c>
      <c r="M49" s="726" t="str">
        <f>'4.1_検定決定確認シート_機器詳細リスト'!M49</f>
        <v>当日確認</v>
      </c>
      <c r="N49" s="726" t="str">
        <f>'4.1_検定決定確認シート_機器詳細リスト'!N49</f>
        <v>当日確認</v>
      </c>
      <c r="O49" s="726" t="str">
        <f>'4.1_検定決定確認シート_機器詳細リスト'!P49</f>
        <v>選択要</v>
      </c>
      <c r="P49" s="576" t="str">
        <f>'4.1_検定決定確認シート_機器詳細リスト'!Q49</f>
        <v>選択要</v>
      </c>
      <c r="Q49" s="576" t="str">
        <f>'4.1_検定決定確認シート_機器詳細リスト'!S49</f>
        <v>必須</v>
      </c>
      <c r="R49" s="584">
        <f>'4.1_検定決定確認シート_機器詳細リスト'!T49</f>
        <v>0</v>
      </c>
      <c r="S49" s="662" t="str">
        <f>'4.1_検定決定確認シート_機器詳細リスト'!U49</f>
        <v>必須</v>
      </c>
      <c r="T49" s="662" t="str">
        <f>'4.1_検定決定確認シート_機器詳細リスト'!V49</f>
        <v>必須</v>
      </c>
      <c r="U49" s="563" t="str">
        <f>'4.1_検定決定確認シート_機器詳細リスト'!W49</f>
        <v>必須</v>
      </c>
      <c r="V49" s="566" t="s">
        <v>51</v>
      </c>
      <c r="W49" s="723">
        <f>'4.1_検定決定確認シート_機器詳細リスト'!AA49</f>
        <v>0</v>
      </c>
      <c r="X49" s="659" t="str">
        <f>'4.1_検定決定確認シート_機器詳細リスト'!AB49&amp;"～"&amp;'4.1_検定決定確認シート_機器詳細リスト'!AC49&amp;"g"</f>
        <v>必須～必須g</v>
      </c>
      <c r="Y49" s="70" t="s">
        <v>92</v>
      </c>
      <c r="Z49" s="212" t="str">
        <f>'4.1_検定決定確認シート_機器詳細リスト'!AK49</f>
        <v>必須</v>
      </c>
      <c r="AA49" s="214" t="str">
        <f>'4.1_検定決定確認シート_機器詳細リスト'!AL49</f>
        <v>必須</v>
      </c>
      <c r="AB49" s="321" t="str">
        <f>'4.1_検定決定確認シート_機器詳細リスト'!AO49</f>
        <v>必須</v>
      </c>
      <c r="AC49" s="310" t="str">
        <f>'4.1_検定決定確認シート_機器詳細リスト'!AP49</f>
        <v>2個以上用意ください</v>
      </c>
    </row>
    <row r="50" spans="2:29" ht="24" customHeight="1" x14ac:dyDescent="0.2">
      <c r="B50" s="575"/>
      <c r="C50" s="657"/>
      <c r="D50" s="477"/>
      <c r="E50" s="555"/>
      <c r="F50" s="585"/>
      <c r="G50" s="585"/>
      <c r="H50" s="579"/>
      <c r="I50" s="555"/>
      <c r="J50" s="477"/>
      <c r="K50" s="477"/>
      <c r="L50" s="727"/>
      <c r="M50" s="727"/>
      <c r="N50" s="727"/>
      <c r="O50" s="727"/>
      <c r="P50" s="477"/>
      <c r="Q50" s="477"/>
      <c r="R50" s="585"/>
      <c r="S50" s="663"/>
      <c r="T50" s="663"/>
      <c r="U50" s="564"/>
      <c r="V50" s="567"/>
      <c r="W50" s="724"/>
      <c r="X50" s="660"/>
      <c r="Y50" s="69" t="s">
        <v>93</v>
      </c>
      <c r="Z50" s="213" t="str">
        <f>'4.1_検定決定確認シート_機器詳細リスト'!AK50</f>
        <v>必須</v>
      </c>
      <c r="AA50" s="215" t="str">
        <f>'4.1_検定決定確認シート_機器詳細リスト'!AL50</f>
        <v>必須</v>
      </c>
      <c r="AB50" s="313" t="str">
        <f>'4.1_検定決定確認シート_機器詳細リスト'!AO50</f>
        <v>必須</v>
      </c>
      <c r="AC50" s="311" t="str">
        <f>'4.1_検定決定確認シート_機器詳細リスト'!AP50</f>
        <v>2個以上用意ください</v>
      </c>
    </row>
    <row r="51" spans="2:29" ht="24" customHeight="1" x14ac:dyDescent="0.2">
      <c r="B51" s="575"/>
      <c r="C51" s="657"/>
      <c r="D51" s="477"/>
      <c r="E51" s="555"/>
      <c r="F51" s="585"/>
      <c r="G51" s="585"/>
      <c r="H51" s="579"/>
      <c r="I51" s="555"/>
      <c r="J51" s="477"/>
      <c r="K51" s="477"/>
      <c r="L51" s="727"/>
      <c r="M51" s="727"/>
      <c r="N51" s="727"/>
      <c r="O51" s="727"/>
      <c r="P51" s="477"/>
      <c r="Q51" s="477"/>
      <c r="R51" s="585"/>
      <c r="S51" s="663"/>
      <c r="T51" s="663"/>
      <c r="U51" s="564"/>
      <c r="V51" s="567"/>
      <c r="W51" s="724"/>
      <c r="X51" s="660"/>
      <c r="Y51" s="69" t="s">
        <v>22</v>
      </c>
      <c r="Z51" s="213" t="str">
        <f>'4.1_検定決定確認シート_機器詳細リスト'!AK51</f>
        <v>必要に応じて記載</v>
      </c>
      <c r="AA51" s="215" t="str">
        <f>'4.1_検定決定確認シート_機器詳細リスト'!AL51</f>
        <v>必要に応じて記載</v>
      </c>
      <c r="AB51" s="313" t="str">
        <f>'4.1_検定決定確認シート_機器詳細リスト'!AO51</f>
        <v>必要に応じて</v>
      </c>
      <c r="AC51" s="311" t="str">
        <f>'4.1_検定決定確認シート_機器詳細リスト'!AP51</f>
        <v>必要に応じて</v>
      </c>
    </row>
    <row r="52" spans="2:29" ht="24" customHeight="1" thickBot="1" x14ac:dyDescent="0.25">
      <c r="B52" s="427"/>
      <c r="C52" s="658"/>
      <c r="D52" s="577"/>
      <c r="E52" s="556"/>
      <c r="F52" s="586"/>
      <c r="G52" s="586"/>
      <c r="H52" s="580"/>
      <c r="I52" s="556"/>
      <c r="J52" s="577"/>
      <c r="K52" s="577"/>
      <c r="L52" s="728"/>
      <c r="M52" s="728"/>
      <c r="N52" s="728"/>
      <c r="O52" s="728"/>
      <c r="P52" s="577"/>
      <c r="Q52" s="577"/>
      <c r="R52" s="586"/>
      <c r="S52" s="664"/>
      <c r="T52" s="664"/>
      <c r="U52" s="565"/>
      <c r="V52" s="568"/>
      <c r="W52" s="725"/>
      <c r="X52" s="661"/>
      <c r="Y52" s="71" t="s">
        <v>23</v>
      </c>
      <c r="Z52" s="314" t="str">
        <f>'4.1_検定決定確認シート_機器詳細リスト'!AK52</f>
        <v>必要に応じて記載</v>
      </c>
      <c r="AA52" s="315" t="str">
        <f>'4.1_検定決定確認シート_機器詳細リスト'!AL52</f>
        <v>必要に応じて記載</v>
      </c>
      <c r="AB52" s="316" t="str">
        <f>'4.1_検定決定確認シート_機器詳細リスト'!AO52</f>
        <v>必要に応じて</v>
      </c>
      <c r="AC52" s="312" t="str">
        <f>'4.1_検定決定確認シート_機器詳細リスト'!AP52</f>
        <v>必要に応じて</v>
      </c>
    </row>
    <row r="53" spans="2:29" ht="28.5" customHeight="1" x14ac:dyDescent="0.2">
      <c r="B53" s="426">
        <v>13</v>
      </c>
      <c r="C53" s="656" t="s">
        <v>362</v>
      </c>
      <c r="D53" s="576" t="str">
        <f>'4.1_検定決定確認シート_機器詳細リスト'!D53</f>
        <v>選択要</v>
      </c>
      <c r="E53" s="554" t="str">
        <f>'4.1_検定決定確認シート_機器詳細リスト'!E53</f>
        <v>必須</v>
      </c>
      <c r="F53" s="584">
        <f>'4.1_検定決定確認シート_機器詳細リスト'!F53</f>
        <v>0</v>
      </c>
      <c r="G53" s="584">
        <f>'4.1_検定決定確認シート_機器詳細リスト'!G53</f>
        <v>0</v>
      </c>
      <c r="H53" s="578">
        <f>'4.1_検定決定確認シート_機器詳細リスト'!H53</f>
        <v>0</v>
      </c>
      <c r="I53" s="554" t="str">
        <f>'4.1_検定決定確認シート_機器詳細リスト'!I53</f>
        <v>必須</v>
      </c>
      <c r="J53" s="576" t="str">
        <f>'4.1_検定決定確認シート_機器詳細リスト'!J53</f>
        <v>当日確認</v>
      </c>
      <c r="K53" s="576" t="str">
        <f>'4.1_検定決定確認シート_機器詳細リスト'!K53</f>
        <v>当日確認</v>
      </c>
      <c r="L53" s="726" t="str">
        <f>'4.1_検定決定確認シート_機器詳細リスト'!L53</f>
        <v>当日確認</v>
      </c>
      <c r="M53" s="726" t="str">
        <f>'4.1_検定決定確認シート_機器詳細リスト'!M53</f>
        <v>当日確認</v>
      </c>
      <c r="N53" s="726" t="str">
        <f>'4.1_検定決定確認シート_機器詳細リスト'!N53</f>
        <v>当日確認</v>
      </c>
      <c r="O53" s="726" t="str">
        <f>'4.1_検定決定確認シート_機器詳細リスト'!P53</f>
        <v>選択要</v>
      </c>
      <c r="P53" s="576" t="str">
        <f>'4.1_検定決定確認シート_機器詳細リスト'!Q53</f>
        <v>選択要</v>
      </c>
      <c r="Q53" s="576" t="str">
        <f>'4.1_検定決定確認シート_機器詳細リスト'!S53</f>
        <v>必須</v>
      </c>
      <c r="R53" s="584">
        <f>'4.1_検定決定確認シート_機器詳細リスト'!T53</f>
        <v>0</v>
      </c>
      <c r="S53" s="662" t="str">
        <f>'4.1_検定決定確認シート_機器詳細リスト'!U53</f>
        <v>必須</v>
      </c>
      <c r="T53" s="662" t="str">
        <f>'4.1_検定決定確認シート_機器詳細リスト'!V53</f>
        <v>必須</v>
      </c>
      <c r="U53" s="563" t="str">
        <f>'4.1_検定決定確認シート_機器詳細リスト'!W53</f>
        <v>必須</v>
      </c>
      <c r="V53" s="566" t="s">
        <v>51</v>
      </c>
      <c r="W53" s="723">
        <f>'4.1_検定決定確認シート_機器詳細リスト'!AA53</f>
        <v>0</v>
      </c>
      <c r="X53" s="659" t="str">
        <f>'4.1_検定決定確認シート_機器詳細リスト'!AB53&amp;"～"&amp;'4.1_検定決定確認シート_機器詳細リスト'!AC53&amp;"g"</f>
        <v>必須～必須g</v>
      </c>
      <c r="Y53" s="70" t="s">
        <v>92</v>
      </c>
      <c r="Z53" s="212" t="str">
        <f>'4.1_検定決定確認シート_機器詳細リスト'!AK53</f>
        <v>必須</v>
      </c>
      <c r="AA53" s="214" t="str">
        <f>'4.1_検定決定確認シート_機器詳細リスト'!AL53</f>
        <v>必須</v>
      </c>
      <c r="AB53" s="321" t="str">
        <f>'4.1_検定決定確認シート_機器詳細リスト'!AO53</f>
        <v>必須</v>
      </c>
      <c r="AC53" s="310" t="str">
        <f>'4.1_検定決定確認シート_機器詳細リスト'!AP53</f>
        <v>2個以上用意ください</v>
      </c>
    </row>
    <row r="54" spans="2:29" ht="24" customHeight="1" x14ac:dyDescent="0.2">
      <c r="B54" s="575"/>
      <c r="C54" s="657"/>
      <c r="D54" s="477"/>
      <c r="E54" s="555"/>
      <c r="F54" s="585"/>
      <c r="G54" s="585"/>
      <c r="H54" s="579"/>
      <c r="I54" s="555"/>
      <c r="J54" s="477"/>
      <c r="K54" s="477"/>
      <c r="L54" s="727"/>
      <c r="M54" s="727"/>
      <c r="N54" s="727"/>
      <c r="O54" s="727"/>
      <c r="P54" s="477"/>
      <c r="Q54" s="477"/>
      <c r="R54" s="585"/>
      <c r="S54" s="663"/>
      <c r="T54" s="663"/>
      <c r="U54" s="564"/>
      <c r="V54" s="567"/>
      <c r="W54" s="724"/>
      <c r="X54" s="660"/>
      <c r="Y54" s="69" t="s">
        <v>93</v>
      </c>
      <c r="Z54" s="213" t="str">
        <f>'4.1_検定決定確認シート_機器詳細リスト'!AK54</f>
        <v>必須</v>
      </c>
      <c r="AA54" s="215" t="str">
        <f>'4.1_検定決定確認シート_機器詳細リスト'!AL54</f>
        <v>必須</v>
      </c>
      <c r="AB54" s="313" t="str">
        <f>'4.1_検定決定確認シート_機器詳細リスト'!AO54</f>
        <v>必須</v>
      </c>
      <c r="AC54" s="311" t="str">
        <f>'4.1_検定決定確認シート_機器詳細リスト'!AP54</f>
        <v>2個以上用意ください</v>
      </c>
    </row>
    <row r="55" spans="2:29" ht="24" customHeight="1" x14ac:dyDescent="0.2">
      <c r="B55" s="575"/>
      <c r="C55" s="657"/>
      <c r="D55" s="477"/>
      <c r="E55" s="555"/>
      <c r="F55" s="585"/>
      <c r="G55" s="585"/>
      <c r="H55" s="579"/>
      <c r="I55" s="555"/>
      <c r="J55" s="477"/>
      <c r="K55" s="477"/>
      <c r="L55" s="727"/>
      <c r="M55" s="727"/>
      <c r="N55" s="727"/>
      <c r="O55" s="727"/>
      <c r="P55" s="477"/>
      <c r="Q55" s="477"/>
      <c r="R55" s="585"/>
      <c r="S55" s="663"/>
      <c r="T55" s="663"/>
      <c r="U55" s="564"/>
      <c r="V55" s="567"/>
      <c r="W55" s="724"/>
      <c r="X55" s="660"/>
      <c r="Y55" s="69" t="s">
        <v>22</v>
      </c>
      <c r="Z55" s="213" t="str">
        <f>'4.1_検定決定確認シート_機器詳細リスト'!AK55</f>
        <v>必要に応じて記載</v>
      </c>
      <c r="AA55" s="215" t="str">
        <f>'4.1_検定決定確認シート_機器詳細リスト'!AL55</f>
        <v>必要に応じて記載</v>
      </c>
      <c r="AB55" s="313" t="str">
        <f>'4.1_検定決定確認シート_機器詳細リスト'!AO55</f>
        <v>必要に応じて</v>
      </c>
      <c r="AC55" s="311" t="str">
        <f>'4.1_検定決定確認シート_機器詳細リスト'!AP55</f>
        <v>必要に応じて</v>
      </c>
    </row>
    <row r="56" spans="2:29" ht="24" customHeight="1" thickBot="1" x14ac:dyDescent="0.25">
      <c r="B56" s="427"/>
      <c r="C56" s="658"/>
      <c r="D56" s="577"/>
      <c r="E56" s="556"/>
      <c r="F56" s="586"/>
      <c r="G56" s="586"/>
      <c r="H56" s="580"/>
      <c r="I56" s="556"/>
      <c r="J56" s="577"/>
      <c r="K56" s="577"/>
      <c r="L56" s="728"/>
      <c r="M56" s="728"/>
      <c r="N56" s="728"/>
      <c r="O56" s="728"/>
      <c r="P56" s="577"/>
      <c r="Q56" s="577"/>
      <c r="R56" s="586"/>
      <c r="S56" s="664"/>
      <c r="T56" s="664"/>
      <c r="U56" s="565"/>
      <c r="V56" s="568"/>
      <c r="W56" s="725"/>
      <c r="X56" s="661"/>
      <c r="Y56" s="71" t="s">
        <v>23</v>
      </c>
      <c r="Z56" s="314" t="str">
        <f>'4.1_検定決定確認シート_機器詳細リスト'!AK56</f>
        <v>必要に応じて記載</v>
      </c>
      <c r="AA56" s="315" t="str">
        <f>'4.1_検定決定確認シート_機器詳細リスト'!AL56</f>
        <v>必要に応じて記載</v>
      </c>
      <c r="AB56" s="316" t="str">
        <f>'4.1_検定決定確認シート_機器詳細リスト'!AO56</f>
        <v>必要に応じて</v>
      </c>
      <c r="AC56" s="312" t="str">
        <f>'4.1_検定決定確認シート_機器詳細リスト'!AP56</f>
        <v>必要に応じて</v>
      </c>
    </row>
    <row r="57" spans="2:29" ht="28.5" customHeight="1" x14ac:dyDescent="0.2">
      <c r="B57" s="426">
        <v>14</v>
      </c>
      <c r="C57" s="656" t="s">
        <v>362</v>
      </c>
      <c r="D57" s="576" t="str">
        <f>'4.1_検定決定確認シート_機器詳細リスト'!D57</f>
        <v>選択要</v>
      </c>
      <c r="E57" s="554" t="str">
        <f>'4.1_検定決定確認シート_機器詳細リスト'!E57</f>
        <v>必須</v>
      </c>
      <c r="F57" s="584">
        <f>'4.1_検定決定確認シート_機器詳細リスト'!F57</f>
        <v>0</v>
      </c>
      <c r="G57" s="584">
        <f>'4.1_検定決定確認シート_機器詳細リスト'!G57</f>
        <v>0</v>
      </c>
      <c r="H57" s="578">
        <f>'4.1_検定決定確認シート_機器詳細リスト'!H57</f>
        <v>0</v>
      </c>
      <c r="I57" s="554" t="str">
        <f>'4.1_検定決定確認シート_機器詳細リスト'!I57</f>
        <v>必須</v>
      </c>
      <c r="J57" s="576" t="str">
        <f>'4.1_検定決定確認シート_機器詳細リスト'!J57</f>
        <v>当日確認</v>
      </c>
      <c r="K57" s="576" t="str">
        <f>'4.1_検定決定確認シート_機器詳細リスト'!K57</f>
        <v>当日確認</v>
      </c>
      <c r="L57" s="726" t="str">
        <f>'4.1_検定決定確認シート_機器詳細リスト'!L57</f>
        <v>当日確認</v>
      </c>
      <c r="M57" s="726" t="str">
        <f>'4.1_検定決定確認シート_機器詳細リスト'!M57</f>
        <v>当日確認</v>
      </c>
      <c r="N57" s="726" t="str">
        <f>'4.1_検定決定確認シート_機器詳細リスト'!N57</f>
        <v>当日確認</v>
      </c>
      <c r="O57" s="726" t="str">
        <f>'4.1_検定決定確認シート_機器詳細リスト'!P57</f>
        <v>選択要</v>
      </c>
      <c r="P57" s="576" t="str">
        <f>'4.1_検定決定確認シート_機器詳細リスト'!Q57</f>
        <v>選択要</v>
      </c>
      <c r="Q57" s="576" t="str">
        <f>'4.1_検定決定確認シート_機器詳細リスト'!S57</f>
        <v>必須</v>
      </c>
      <c r="R57" s="584">
        <f>'4.1_検定決定確認シート_機器詳細リスト'!T57</f>
        <v>0</v>
      </c>
      <c r="S57" s="662" t="str">
        <f>'4.1_検定決定確認シート_機器詳細リスト'!U57</f>
        <v>必須</v>
      </c>
      <c r="T57" s="662" t="str">
        <f>'4.1_検定決定確認シート_機器詳細リスト'!V57</f>
        <v>必須</v>
      </c>
      <c r="U57" s="563" t="str">
        <f>'4.1_検定決定確認シート_機器詳細リスト'!W57</f>
        <v>必須</v>
      </c>
      <c r="V57" s="566" t="s">
        <v>51</v>
      </c>
      <c r="W57" s="723">
        <f>'4.1_検定決定確認シート_機器詳細リスト'!AA57</f>
        <v>0</v>
      </c>
      <c r="X57" s="659" t="str">
        <f>'4.1_検定決定確認シート_機器詳細リスト'!AB57&amp;"～"&amp;'4.1_検定決定確認シート_機器詳細リスト'!AC57&amp;"g"</f>
        <v>必須～必須g</v>
      </c>
      <c r="Y57" s="70" t="s">
        <v>92</v>
      </c>
      <c r="Z57" s="212" t="str">
        <f>'4.1_検定決定確認シート_機器詳細リスト'!AK57</f>
        <v>必須</v>
      </c>
      <c r="AA57" s="214" t="str">
        <f>'4.1_検定決定確認シート_機器詳細リスト'!AL57</f>
        <v>必須</v>
      </c>
      <c r="AB57" s="321" t="str">
        <f>'4.1_検定決定確認シート_機器詳細リスト'!AO57</f>
        <v>必須</v>
      </c>
      <c r="AC57" s="310" t="str">
        <f>'4.1_検定決定確認シート_機器詳細リスト'!AP57</f>
        <v>2個以上用意ください</v>
      </c>
    </row>
    <row r="58" spans="2:29" ht="24" customHeight="1" x14ac:dyDescent="0.2">
      <c r="B58" s="575"/>
      <c r="C58" s="657"/>
      <c r="D58" s="477"/>
      <c r="E58" s="555"/>
      <c r="F58" s="585"/>
      <c r="G58" s="585"/>
      <c r="H58" s="579"/>
      <c r="I58" s="555"/>
      <c r="J58" s="477"/>
      <c r="K58" s="477"/>
      <c r="L58" s="727"/>
      <c r="M58" s="727"/>
      <c r="N58" s="727"/>
      <c r="O58" s="727"/>
      <c r="P58" s="477"/>
      <c r="Q58" s="477"/>
      <c r="R58" s="585"/>
      <c r="S58" s="663"/>
      <c r="T58" s="663"/>
      <c r="U58" s="564"/>
      <c r="V58" s="567"/>
      <c r="W58" s="724"/>
      <c r="X58" s="660"/>
      <c r="Y58" s="69" t="s">
        <v>93</v>
      </c>
      <c r="Z58" s="213" t="str">
        <f>'4.1_検定決定確認シート_機器詳細リスト'!AK58</f>
        <v>必須</v>
      </c>
      <c r="AA58" s="215" t="str">
        <f>'4.1_検定決定確認シート_機器詳細リスト'!AL58</f>
        <v>必須</v>
      </c>
      <c r="AB58" s="313" t="str">
        <f>'4.1_検定決定確認シート_機器詳細リスト'!AO58</f>
        <v>必須</v>
      </c>
      <c r="AC58" s="311" t="str">
        <f>'4.1_検定決定確認シート_機器詳細リスト'!AP58</f>
        <v>2個以上用意ください</v>
      </c>
    </row>
    <row r="59" spans="2:29" ht="24" customHeight="1" x14ac:dyDescent="0.2">
      <c r="B59" s="575"/>
      <c r="C59" s="657"/>
      <c r="D59" s="477"/>
      <c r="E59" s="555"/>
      <c r="F59" s="585"/>
      <c r="G59" s="585"/>
      <c r="H59" s="579"/>
      <c r="I59" s="555"/>
      <c r="J59" s="477"/>
      <c r="K59" s="477"/>
      <c r="L59" s="727"/>
      <c r="M59" s="727"/>
      <c r="N59" s="727"/>
      <c r="O59" s="727"/>
      <c r="P59" s="477"/>
      <c r="Q59" s="477"/>
      <c r="R59" s="585"/>
      <c r="S59" s="663"/>
      <c r="T59" s="663"/>
      <c r="U59" s="564"/>
      <c r="V59" s="567"/>
      <c r="W59" s="724"/>
      <c r="X59" s="660"/>
      <c r="Y59" s="69" t="s">
        <v>22</v>
      </c>
      <c r="Z59" s="213" t="str">
        <f>'4.1_検定決定確認シート_機器詳細リスト'!AK59</f>
        <v>必要に応じて記載</v>
      </c>
      <c r="AA59" s="215" t="str">
        <f>'4.1_検定決定確認シート_機器詳細リスト'!AL59</f>
        <v>必要に応じて記載</v>
      </c>
      <c r="AB59" s="313" t="str">
        <f>'4.1_検定決定確認シート_機器詳細リスト'!AO59</f>
        <v>必要に応じて</v>
      </c>
      <c r="AC59" s="311" t="str">
        <f>'4.1_検定決定確認シート_機器詳細リスト'!AP59</f>
        <v>必要に応じて</v>
      </c>
    </row>
    <row r="60" spans="2:29" ht="24" customHeight="1" thickBot="1" x14ac:dyDescent="0.25">
      <c r="B60" s="427"/>
      <c r="C60" s="658"/>
      <c r="D60" s="577"/>
      <c r="E60" s="556"/>
      <c r="F60" s="586"/>
      <c r="G60" s="586"/>
      <c r="H60" s="580"/>
      <c r="I60" s="556"/>
      <c r="J60" s="577"/>
      <c r="K60" s="577"/>
      <c r="L60" s="728"/>
      <c r="M60" s="728"/>
      <c r="N60" s="728"/>
      <c r="O60" s="728"/>
      <c r="P60" s="577"/>
      <c r="Q60" s="577"/>
      <c r="R60" s="586"/>
      <c r="S60" s="664"/>
      <c r="T60" s="664"/>
      <c r="U60" s="565"/>
      <c r="V60" s="568"/>
      <c r="W60" s="725"/>
      <c r="X60" s="661"/>
      <c r="Y60" s="71" t="s">
        <v>23</v>
      </c>
      <c r="Z60" s="314" t="str">
        <f>'4.1_検定決定確認シート_機器詳細リスト'!AK60</f>
        <v>必要に応じて記載</v>
      </c>
      <c r="AA60" s="315" t="str">
        <f>'4.1_検定決定確認シート_機器詳細リスト'!AL60</f>
        <v>必要に応じて記載</v>
      </c>
      <c r="AB60" s="316" t="str">
        <f>'4.1_検定決定確認シート_機器詳細リスト'!AO60</f>
        <v>必要に応じて</v>
      </c>
      <c r="AC60" s="312" t="str">
        <f>'4.1_検定決定確認シート_機器詳細リスト'!AP60</f>
        <v>必要に応じて</v>
      </c>
    </row>
    <row r="61" spans="2:29" ht="28.5" customHeight="1" x14ac:dyDescent="0.2">
      <c r="B61" s="426">
        <v>15</v>
      </c>
      <c r="C61" s="656" t="s">
        <v>362</v>
      </c>
      <c r="D61" s="576" t="str">
        <f>'4.1_検定決定確認シート_機器詳細リスト'!D61</f>
        <v>選択要</v>
      </c>
      <c r="E61" s="554" t="str">
        <f>'4.1_検定決定確認シート_機器詳細リスト'!E61</f>
        <v>必須</v>
      </c>
      <c r="F61" s="584">
        <f>'4.1_検定決定確認シート_機器詳細リスト'!F61</f>
        <v>0</v>
      </c>
      <c r="G61" s="584">
        <f>'4.1_検定決定確認シート_機器詳細リスト'!G61</f>
        <v>0</v>
      </c>
      <c r="H61" s="578">
        <f>'4.1_検定決定確認シート_機器詳細リスト'!H61</f>
        <v>0</v>
      </c>
      <c r="I61" s="554" t="str">
        <f>'4.1_検定決定確認シート_機器詳細リスト'!I61</f>
        <v>必須</v>
      </c>
      <c r="J61" s="576" t="str">
        <f>'4.1_検定決定確認シート_機器詳細リスト'!J61</f>
        <v>当日確認</v>
      </c>
      <c r="K61" s="576" t="str">
        <f>'4.1_検定決定確認シート_機器詳細リスト'!K61</f>
        <v>当日確認</v>
      </c>
      <c r="L61" s="726" t="str">
        <f>'4.1_検定決定確認シート_機器詳細リスト'!L61</f>
        <v>当日確認</v>
      </c>
      <c r="M61" s="726" t="str">
        <f>'4.1_検定決定確認シート_機器詳細リスト'!M61</f>
        <v>当日確認</v>
      </c>
      <c r="N61" s="726" t="str">
        <f>'4.1_検定決定確認シート_機器詳細リスト'!N61</f>
        <v>当日確認</v>
      </c>
      <c r="O61" s="726" t="str">
        <f>'4.1_検定決定確認シート_機器詳細リスト'!P61</f>
        <v>選択要</v>
      </c>
      <c r="P61" s="576" t="str">
        <f>'4.1_検定決定確認シート_機器詳細リスト'!Q61</f>
        <v>選択要</v>
      </c>
      <c r="Q61" s="576" t="str">
        <f>'4.1_検定決定確認シート_機器詳細リスト'!S61</f>
        <v>必須</v>
      </c>
      <c r="R61" s="584">
        <f>'4.1_検定決定確認シート_機器詳細リスト'!T61</f>
        <v>0</v>
      </c>
      <c r="S61" s="662" t="str">
        <f>'4.1_検定決定確認シート_機器詳細リスト'!U61</f>
        <v>必須</v>
      </c>
      <c r="T61" s="662" t="str">
        <f>'4.1_検定決定確認シート_機器詳細リスト'!V61</f>
        <v>必須</v>
      </c>
      <c r="U61" s="563" t="str">
        <f>'4.1_検定決定確認シート_機器詳細リスト'!W61</f>
        <v>必須</v>
      </c>
      <c r="V61" s="566" t="s">
        <v>51</v>
      </c>
      <c r="W61" s="723">
        <f>'4.1_検定決定確認シート_機器詳細リスト'!AA61</f>
        <v>0</v>
      </c>
      <c r="X61" s="659" t="str">
        <f>'4.1_検定決定確認シート_機器詳細リスト'!AB61&amp;"～"&amp;'4.1_検定決定確認シート_機器詳細リスト'!AC61&amp;"g"</f>
        <v>必須～必須g</v>
      </c>
      <c r="Y61" s="70" t="s">
        <v>92</v>
      </c>
      <c r="Z61" s="212" t="str">
        <f>'4.1_検定決定確認シート_機器詳細リスト'!AK61</f>
        <v>必須</v>
      </c>
      <c r="AA61" s="214" t="str">
        <f>'4.1_検定決定確認シート_機器詳細リスト'!AL61</f>
        <v>必須</v>
      </c>
      <c r="AB61" s="321" t="str">
        <f>'4.1_検定決定確認シート_機器詳細リスト'!AO61</f>
        <v>必須</v>
      </c>
      <c r="AC61" s="310" t="str">
        <f>'4.1_検定決定確認シート_機器詳細リスト'!AP61</f>
        <v>2個以上用意ください</v>
      </c>
    </row>
    <row r="62" spans="2:29" ht="24" customHeight="1" x14ac:dyDescent="0.2">
      <c r="B62" s="575"/>
      <c r="C62" s="657"/>
      <c r="D62" s="477"/>
      <c r="E62" s="555"/>
      <c r="F62" s="585"/>
      <c r="G62" s="585"/>
      <c r="H62" s="579"/>
      <c r="I62" s="555"/>
      <c r="J62" s="477"/>
      <c r="K62" s="477"/>
      <c r="L62" s="727"/>
      <c r="M62" s="727"/>
      <c r="N62" s="727"/>
      <c r="O62" s="727"/>
      <c r="P62" s="477"/>
      <c r="Q62" s="477"/>
      <c r="R62" s="585"/>
      <c r="S62" s="663"/>
      <c r="T62" s="663"/>
      <c r="U62" s="564"/>
      <c r="V62" s="567"/>
      <c r="W62" s="724"/>
      <c r="X62" s="660"/>
      <c r="Y62" s="69" t="s">
        <v>93</v>
      </c>
      <c r="Z62" s="213" t="str">
        <f>'4.1_検定決定確認シート_機器詳細リスト'!AK62</f>
        <v>必須</v>
      </c>
      <c r="AA62" s="215" t="str">
        <f>'4.1_検定決定確認シート_機器詳細リスト'!AL62</f>
        <v>必須</v>
      </c>
      <c r="AB62" s="313" t="str">
        <f>'4.1_検定決定確認シート_機器詳細リスト'!AO62</f>
        <v>必須</v>
      </c>
      <c r="AC62" s="311" t="str">
        <f>'4.1_検定決定確認シート_機器詳細リスト'!AP62</f>
        <v>2個以上用意ください</v>
      </c>
    </row>
    <row r="63" spans="2:29" ht="24" customHeight="1" x14ac:dyDescent="0.2">
      <c r="B63" s="575"/>
      <c r="C63" s="657"/>
      <c r="D63" s="477"/>
      <c r="E63" s="555"/>
      <c r="F63" s="585"/>
      <c r="G63" s="585"/>
      <c r="H63" s="579"/>
      <c r="I63" s="555"/>
      <c r="J63" s="477"/>
      <c r="K63" s="477"/>
      <c r="L63" s="727"/>
      <c r="M63" s="727"/>
      <c r="N63" s="727"/>
      <c r="O63" s="727"/>
      <c r="P63" s="477"/>
      <c r="Q63" s="477"/>
      <c r="R63" s="585"/>
      <c r="S63" s="663"/>
      <c r="T63" s="663"/>
      <c r="U63" s="564"/>
      <c r="V63" s="567"/>
      <c r="W63" s="724"/>
      <c r="X63" s="660"/>
      <c r="Y63" s="69" t="s">
        <v>22</v>
      </c>
      <c r="Z63" s="213" t="str">
        <f>'4.1_検定決定確認シート_機器詳細リスト'!AK63</f>
        <v>必要に応じて記載</v>
      </c>
      <c r="AA63" s="215" t="str">
        <f>'4.1_検定決定確認シート_機器詳細リスト'!AL63</f>
        <v>必要に応じて記載</v>
      </c>
      <c r="AB63" s="313" t="str">
        <f>'4.1_検定決定確認シート_機器詳細リスト'!AO63</f>
        <v>必要に応じて</v>
      </c>
      <c r="AC63" s="311" t="str">
        <f>'4.1_検定決定確認シート_機器詳細リスト'!AP63</f>
        <v>必要に応じて</v>
      </c>
    </row>
    <row r="64" spans="2:29" ht="24" customHeight="1" thickBot="1" x14ac:dyDescent="0.25">
      <c r="B64" s="427"/>
      <c r="C64" s="658"/>
      <c r="D64" s="577"/>
      <c r="E64" s="556"/>
      <c r="F64" s="586"/>
      <c r="G64" s="586"/>
      <c r="H64" s="580"/>
      <c r="I64" s="556"/>
      <c r="J64" s="577"/>
      <c r="K64" s="577"/>
      <c r="L64" s="728"/>
      <c r="M64" s="728"/>
      <c r="N64" s="728"/>
      <c r="O64" s="728"/>
      <c r="P64" s="577"/>
      <c r="Q64" s="577"/>
      <c r="R64" s="586"/>
      <c r="S64" s="664"/>
      <c r="T64" s="664"/>
      <c r="U64" s="565"/>
      <c r="V64" s="568"/>
      <c r="W64" s="725"/>
      <c r="X64" s="661"/>
      <c r="Y64" s="71" t="s">
        <v>23</v>
      </c>
      <c r="Z64" s="314" t="str">
        <f>'4.1_検定決定確認シート_機器詳細リスト'!AK64</f>
        <v>必要に応じて記載</v>
      </c>
      <c r="AA64" s="315" t="str">
        <f>'4.1_検定決定確認シート_機器詳細リスト'!AL64</f>
        <v>必要に応じて記載</v>
      </c>
      <c r="AB64" s="316" t="str">
        <f>'4.1_検定決定確認シート_機器詳細リスト'!AO64</f>
        <v>必要に応じて</v>
      </c>
      <c r="AC64" s="312" t="str">
        <f>'4.1_検定決定確認シート_機器詳細リスト'!AP64</f>
        <v>必要に応じて</v>
      </c>
    </row>
    <row r="65" spans="2:29" ht="28.5" customHeight="1" x14ac:dyDescent="0.2">
      <c r="B65" s="426">
        <v>16</v>
      </c>
      <c r="C65" s="656" t="s">
        <v>362</v>
      </c>
      <c r="D65" s="576" t="str">
        <f>'4.1_検定決定確認シート_機器詳細リスト'!D65</f>
        <v>選択要</v>
      </c>
      <c r="E65" s="554" t="str">
        <f>'4.1_検定決定確認シート_機器詳細リスト'!E65</f>
        <v>必須</v>
      </c>
      <c r="F65" s="584">
        <f>'4.1_検定決定確認シート_機器詳細リスト'!F65</f>
        <v>0</v>
      </c>
      <c r="G65" s="584">
        <f>'4.1_検定決定確認シート_機器詳細リスト'!G65</f>
        <v>0</v>
      </c>
      <c r="H65" s="578">
        <f>'4.1_検定決定確認シート_機器詳細リスト'!H65</f>
        <v>0</v>
      </c>
      <c r="I65" s="554" t="str">
        <f>'4.1_検定決定確認シート_機器詳細リスト'!I65</f>
        <v>必須</v>
      </c>
      <c r="J65" s="576" t="str">
        <f>'4.1_検定決定確認シート_機器詳細リスト'!J65</f>
        <v>当日確認</v>
      </c>
      <c r="K65" s="576" t="str">
        <f>'4.1_検定決定確認シート_機器詳細リスト'!K65</f>
        <v>当日確認</v>
      </c>
      <c r="L65" s="726" t="str">
        <f>'4.1_検定決定確認シート_機器詳細リスト'!L65</f>
        <v>当日確認</v>
      </c>
      <c r="M65" s="726" t="str">
        <f>'4.1_検定決定確認シート_機器詳細リスト'!M65</f>
        <v>当日確認</v>
      </c>
      <c r="N65" s="726" t="str">
        <f>'4.1_検定決定確認シート_機器詳細リスト'!N65</f>
        <v>当日確認</v>
      </c>
      <c r="O65" s="726" t="str">
        <f>'4.1_検定決定確認シート_機器詳細リスト'!P65</f>
        <v>選択要</v>
      </c>
      <c r="P65" s="576" t="str">
        <f>'4.1_検定決定確認シート_機器詳細リスト'!Q65</f>
        <v>選択要</v>
      </c>
      <c r="Q65" s="576" t="str">
        <f>'4.1_検定決定確認シート_機器詳細リスト'!S65</f>
        <v>必須</v>
      </c>
      <c r="R65" s="584">
        <f>'4.1_検定決定確認シート_機器詳細リスト'!T65</f>
        <v>0</v>
      </c>
      <c r="S65" s="662" t="str">
        <f>'4.1_検定決定確認シート_機器詳細リスト'!U65</f>
        <v>必須</v>
      </c>
      <c r="T65" s="662" t="str">
        <f>'4.1_検定決定確認シート_機器詳細リスト'!V65</f>
        <v>必須</v>
      </c>
      <c r="U65" s="563" t="str">
        <f>'4.1_検定決定確認シート_機器詳細リスト'!W65</f>
        <v>必須</v>
      </c>
      <c r="V65" s="566" t="s">
        <v>51</v>
      </c>
      <c r="W65" s="723">
        <f>'4.1_検定決定確認シート_機器詳細リスト'!AA65</f>
        <v>0</v>
      </c>
      <c r="X65" s="659" t="str">
        <f>'4.1_検定決定確認シート_機器詳細リスト'!AB65&amp;"～"&amp;'4.1_検定決定確認シート_機器詳細リスト'!AC65&amp;"g"</f>
        <v>必須～必須g</v>
      </c>
      <c r="Y65" s="70" t="s">
        <v>92</v>
      </c>
      <c r="Z65" s="212" t="str">
        <f>'4.1_検定決定確認シート_機器詳細リスト'!AK65</f>
        <v>必須</v>
      </c>
      <c r="AA65" s="214" t="str">
        <f>'4.1_検定決定確認シート_機器詳細リスト'!AL65</f>
        <v>必須</v>
      </c>
      <c r="AB65" s="321" t="str">
        <f>'4.1_検定決定確認シート_機器詳細リスト'!AO65</f>
        <v>必須</v>
      </c>
      <c r="AC65" s="310" t="str">
        <f>'4.1_検定決定確認シート_機器詳細リスト'!AP65</f>
        <v>2個以上用意ください</v>
      </c>
    </row>
    <row r="66" spans="2:29" ht="24" customHeight="1" x14ac:dyDescent="0.2">
      <c r="B66" s="575"/>
      <c r="C66" s="657"/>
      <c r="D66" s="477"/>
      <c r="E66" s="555"/>
      <c r="F66" s="585"/>
      <c r="G66" s="585"/>
      <c r="H66" s="579"/>
      <c r="I66" s="555"/>
      <c r="J66" s="477"/>
      <c r="K66" s="477"/>
      <c r="L66" s="727"/>
      <c r="M66" s="727"/>
      <c r="N66" s="727"/>
      <c r="O66" s="727"/>
      <c r="P66" s="477"/>
      <c r="Q66" s="477"/>
      <c r="R66" s="585"/>
      <c r="S66" s="663"/>
      <c r="T66" s="663"/>
      <c r="U66" s="564"/>
      <c r="V66" s="567"/>
      <c r="W66" s="724"/>
      <c r="X66" s="660"/>
      <c r="Y66" s="69" t="s">
        <v>93</v>
      </c>
      <c r="Z66" s="213" t="str">
        <f>'4.1_検定決定確認シート_機器詳細リスト'!AK66</f>
        <v>必須</v>
      </c>
      <c r="AA66" s="215" t="str">
        <f>'4.1_検定決定確認シート_機器詳細リスト'!AL66</f>
        <v>必須</v>
      </c>
      <c r="AB66" s="313" t="str">
        <f>'4.1_検定決定確認シート_機器詳細リスト'!AO66</f>
        <v>必須</v>
      </c>
      <c r="AC66" s="311" t="str">
        <f>'4.1_検定決定確認シート_機器詳細リスト'!AP66</f>
        <v>2個以上用意ください</v>
      </c>
    </row>
    <row r="67" spans="2:29" ht="24" customHeight="1" x14ac:dyDescent="0.2">
      <c r="B67" s="575"/>
      <c r="C67" s="657"/>
      <c r="D67" s="477"/>
      <c r="E67" s="555"/>
      <c r="F67" s="585"/>
      <c r="G67" s="585"/>
      <c r="H67" s="579"/>
      <c r="I67" s="555"/>
      <c r="J67" s="477"/>
      <c r="K67" s="477"/>
      <c r="L67" s="727"/>
      <c r="M67" s="727"/>
      <c r="N67" s="727"/>
      <c r="O67" s="727"/>
      <c r="P67" s="477"/>
      <c r="Q67" s="477"/>
      <c r="R67" s="585"/>
      <c r="S67" s="663"/>
      <c r="T67" s="663"/>
      <c r="U67" s="564"/>
      <c r="V67" s="567"/>
      <c r="W67" s="724"/>
      <c r="X67" s="660"/>
      <c r="Y67" s="69" t="s">
        <v>22</v>
      </c>
      <c r="Z67" s="213" t="str">
        <f>'4.1_検定決定確認シート_機器詳細リスト'!AK67</f>
        <v>必要に応じて記載</v>
      </c>
      <c r="AA67" s="215" t="str">
        <f>'4.1_検定決定確認シート_機器詳細リスト'!AL67</f>
        <v>必要に応じて記載</v>
      </c>
      <c r="AB67" s="313" t="str">
        <f>'4.1_検定決定確認シート_機器詳細リスト'!AO67</f>
        <v>必要に応じて</v>
      </c>
      <c r="AC67" s="311" t="str">
        <f>'4.1_検定決定確認シート_機器詳細リスト'!AP67</f>
        <v>必要に応じて</v>
      </c>
    </row>
    <row r="68" spans="2:29" ht="24" customHeight="1" thickBot="1" x14ac:dyDescent="0.25">
      <c r="B68" s="427"/>
      <c r="C68" s="658"/>
      <c r="D68" s="577"/>
      <c r="E68" s="556"/>
      <c r="F68" s="586"/>
      <c r="G68" s="586"/>
      <c r="H68" s="580"/>
      <c r="I68" s="556"/>
      <c r="J68" s="577"/>
      <c r="K68" s="577"/>
      <c r="L68" s="728"/>
      <c r="M68" s="728"/>
      <c r="N68" s="728"/>
      <c r="O68" s="728"/>
      <c r="P68" s="577"/>
      <c r="Q68" s="577"/>
      <c r="R68" s="586"/>
      <c r="S68" s="664"/>
      <c r="T68" s="664"/>
      <c r="U68" s="565"/>
      <c r="V68" s="568"/>
      <c r="W68" s="725"/>
      <c r="X68" s="661"/>
      <c r="Y68" s="71" t="s">
        <v>23</v>
      </c>
      <c r="Z68" s="314" t="str">
        <f>'4.1_検定決定確認シート_機器詳細リスト'!AK68</f>
        <v>必要に応じて記載</v>
      </c>
      <c r="AA68" s="315" t="str">
        <f>'4.1_検定決定確認シート_機器詳細リスト'!AL68</f>
        <v>必要に応じて記載</v>
      </c>
      <c r="AB68" s="316" t="str">
        <f>'4.1_検定決定確認シート_機器詳細リスト'!AO68</f>
        <v>必要に応じて</v>
      </c>
      <c r="AC68" s="312" t="str">
        <f>'4.1_検定決定確認シート_機器詳細リスト'!AP68</f>
        <v>必要に応じて</v>
      </c>
    </row>
    <row r="69" spans="2:29" ht="28.5" customHeight="1" x14ac:dyDescent="0.2">
      <c r="B69" s="426">
        <v>17</v>
      </c>
      <c r="C69" s="656" t="s">
        <v>362</v>
      </c>
      <c r="D69" s="576" t="str">
        <f>'4.1_検定決定確認シート_機器詳細リスト'!D69</f>
        <v>選択要</v>
      </c>
      <c r="E69" s="554" t="str">
        <f>'4.1_検定決定確認シート_機器詳細リスト'!E69</f>
        <v>必須</v>
      </c>
      <c r="F69" s="584">
        <f>'4.1_検定決定確認シート_機器詳細リスト'!F69</f>
        <v>0</v>
      </c>
      <c r="G69" s="584">
        <f>'4.1_検定決定確認シート_機器詳細リスト'!G69</f>
        <v>0</v>
      </c>
      <c r="H69" s="578">
        <f>'4.1_検定決定確認シート_機器詳細リスト'!H69</f>
        <v>0</v>
      </c>
      <c r="I69" s="554" t="str">
        <f>'4.1_検定決定確認シート_機器詳細リスト'!I69</f>
        <v>必須</v>
      </c>
      <c r="J69" s="576" t="str">
        <f>'4.1_検定決定確認シート_機器詳細リスト'!J69</f>
        <v>当日確認</v>
      </c>
      <c r="K69" s="576" t="str">
        <f>'4.1_検定決定確認シート_機器詳細リスト'!K69</f>
        <v>当日確認</v>
      </c>
      <c r="L69" s="726" t="str">
        <f>'4.1_検定決定確認シート_機器詳細リスト'!L69</f>
        <v>当日確認</v>
      </c>
      <c r="M69" s="726" t="str">
        <f>'4.1_検定決定確認シート_機器詳細リスト'!M69</f>
        <v>当日確認</v>
      </c>
      <c r="N69" s="726" t="str">
        <f>'4.1_検定決定確認シート_機器詳細リスト'!N69</f>
        <v>当日確認</v>
      </c>
      <c r="O69" s="726" t="str">
        <f>'4.1_検定決定確認シート_機器詳細リスト'!P69</f>
        <v>選択要</v>
      </c>
      <c r="P69" s="576" t="str">
        <f>'4.1_検定決定確認シート_機器詳細リスト'!Q69</f>
        <v>選択要</v>
      </c>
      <c r="Q69" s="576" t="str">
        <f>'4.1_検定決定確認シート_機器詳細リスト'!S69</f>
        <v>必須</v>
      </c>
      <c r="R69" s="584">
        <f>'4.1_検定決定確認シート_機器詳細リスト'!T69</f>
        <v>0</v>
      </c>
      <c r="S69" s="662" t="str">
        <f>'4.1_検定決定確認シート_機器詳細リスト'!U69</f>
        <v>必須</v>
      </c>
      <c r="T69" s="662" t="str">
        <f>'4.1_検定決定確認シート_機器詳細リスト'!V69</f>
        <v>必須</v>
      </c>
      <c r="U69" s="563" t="str">
        <f>'4.1_検定決定確認シート_機器詳細リスト'!W69</f>
        <v>必須</v>
      </c>
      <c r="V69" s="566" t="s">
        <v>51</v>
      </c>
      <c r="W69" s="723">
        <f>'4.1_検定決定確認シート_機器詳細リスト'!AA69</f>
        <v>0</v>
      </c>
      <c r="X69" s="659" t="str">
        <f>'4.1_検定決定確認シート_機器詳細リスト'!AB69&amp;"～"&amp;'4.1_検定決定確認シート_機器詳細リスト'!AC69&amp;"g"</f>
        <v>必須～必須g</v>
      </c>
      <c r="Y69" s="70" t="s">
        <v>92</v>
      </c>
      <c r="Z69" s="212" t="str">
        <f>'4.1_検定決定確認シート_機器詳細リスト'!AK69</f>
        <v>必須</v>
      </c>
      <c r="AA69" s="214" t="str">
        <f>'4.1_検定決定確認シート_機器詳細リスト'!AL69</f>
        <v>必須</v>
      </c>
      <c r="AB69" s="321" t="str">
        <f>'4.1_検定決定確認シート_機器詳細リスト'!AO69</f>
        <v>必須</v>
      </c>
      <c r="AC69" s="310" t="str">
        <f>'4.1_検定決定確認シート_機器詳細リスト'!AP69</f>
        <v>2個以上用意ください</v>
      </c>
    </row>
    <row r="70" spans="2:29" ht="24" customHeight="1" x14ac:dyDescent="0.2">
      <c r="B70" s="575"/>
      <c r="C70" s="657"/>
      <c r="D70" s="477"/>
      <c r="E70" s="555"/>
      <c r="F70" s="585"/>
      <c r="G70" s="585"/>
      <c r="H70" s="579"/>
      <c r="I70" s="555"/>
      <c r="J70" s="477"/>
      <c r="K70" s="477"/>
      <c r="L70" s="727"/>
      <c r="M70" s="727"/>
      <c r="N70" s="727"/>
      <c r="O70" s="727"/>
      <c r="P70" s="477"/>
      <c r="Q70" s="477"/>
      <c r="R70" s="585"/>
      <c r="S70" s="663"/>
      <c r="T70" s="663"/>
      <c r="U70" s="564"/>
      <c r="V70" s="567"/>
      <c r="W70" s="724"/>
      <c r="X70" s="660"/>
      <c r="Y70" s="69" t="s">
        <v>93</v>
      </c>
      <c r="Z70" s="213" t="str">
        <f>'4.1_検定決定確認シート_機器詳細リスト'!AK70</f>
        <v>必須</v>
      </c>
      <c r="AA70" s="215" t="str">
        <f>'4.1_検定決定確認シート_機器詳細リスト'!AL70</f>
        <v>必須</v>
      </c>
      <c r="AB70" s="313" t="str">
        <f>'4.1_検定決定確認シート_機器詳細リスト'!AO70</f>
        <v>必須</v>
      </c>
      <c r="AC70" s="311" t="str">
        <f>'4.1_検定決定確認シート_機器詳細リスト'!AP70</f>
        <v>2個以上用意ください</v>
      </c>
    </row>
    <row r="71" spans="2:29" ht="24" customHeight="1" x14ac:dyDescent="0.2">
      <c r="B71" s="575"/>
      <c r="C71" s="657"/>
      <c r="D71" s="477"/>
      <c r="E71" s="555"/>
      <c r="F71" s="585"/>
      <c r="G71" s="585"/>
      <c r="H71" s="579"/>
      <c r="I71" s="555"/>
      <c r="J71" s="477"/>
      <c r="K71" s="477"/>
      <c r="L71" s="727"/>
      <c r="M71" s="727"/>
      <c r="N71" s="727"/>
      <c r="O71" s="727"/>
      <c r="P71" s="477"/>
      <c r="Q71" s="477"/>
      <c r="R71" s="585"/>
      <c r="S71" s="663"/>
      <c r="T71" s="663"/>
      <c r="U71" s="564"/>
      <c r="V71" s="567"/>
      <c r="W71" s="724"/>
      <c r="X71" s="660"/>
      <c r="Y71" s="69" t="s">
        <v>22</v>
      </c>
      <c r="Z71" s="213" t="str">
        <f>'4.1_検定決定確認シート_機器詳細リスト'!AK71</f>
        <v>必要に応じて記載</v>
      </c>
      <c r="AA71" s="215" t="str">
        <f>'4.1_検定決定確認シート_機器詳細リスト'!AL71</f>
        <v>必要に応じて記載</v>
      </c>
      <c r="AB71" s="313" t="str">
        <f>'4.1_検定決定確認シート_機器詳細リスト'!AO71</f>
        <v>必要に応じて</v>
      </c>
      <c r="AC71" s="311" t="str">
        <f>'4.1_検定決定確認シート_機器詳細リスト'!AP71</f>
        <v>必要に応じて</v>
      </c>
    </row>
    <row r="72" spans="2:29" ht="24" customHeight="1" thickBot="1" x14ac:dyDescent="0.25">
      <c r="B72" s="427"/>
      <c r="C72" s="658"/>
      <c r="D72" s="577"/>
      <c r="E72" s="556"/>
      <c r="F72" s="586"/>
      <c r="G72" s="586"/>
      <c r="H72" s="580"/>
      <c r="I72" s="556"/>
      <c r="J72" s="577"/>
      <c r="K72" s="577"/>
      <c r="L72" s="728"/>
      <c r="M72" s="728"/>
      <c r="N72" s="728"/>
      <c r="O72" s="728"/>
      <c r="P72" s="577"/>
      <c r="Q72" s="577"/>
      <c r="R72" s="586"/>
      <c r="S72" s="664"/>
      <c r="T72" s="664"/>
      <c r="U72" s="565"/>
      <c r="V72" s="568"/>
      <c r="W72" s="725"/>
      <c r="X72" s="661"/>
      <c r="Y72" s="71" t="s">
        <v>23</v>
      </c>
      <c r="Z72" s="314" t="str">
        <f>'4.1_検定決定確認シート_機器詳細リスト'!AK72</f>
        <v>必要に応じて記載</v>
      </c>
      <c r="AA72" s="315" t="str">
        <f>'4.1_検定決定確認シート_機器詳細リスト'!AL72</f>
        <v>必要に応じて記載</v>
      </c>
      <c r="AB72" s="316" t="str">
        <f>'4.1_検定決定確認シート_機器詳細リスト'!AO72</f>
        <v>必要に応じて</v>
      </c>
      <c r="AC72" s="312" t="str">
        <f>'4.1_検定決定確認シート_機器詳細リスト'!AP72</f>
        <v>必要に応じて</v>
      </c>
    </row>
    <row r="73" spans="2:29" ht="28.5" customHeight="1" x14ac:dyDescent="0.2">
      <c r="B73" s="426">
        <v>18</v>
      </c>
      <c r="C73" s="656" t="s">
        <v>362</v>
      </c>
      <c r="D73" s="576" t="str">
        <f>'4.1_検定決定確認シート_機器詳細リスト'!D73</f>
        <v>選択要</v>
      </c>
      <c r="E73" s="554" t="str">
        <f>'4.1_検定決定確認シート_機器詳細リスト'!E73</f>
        <v>必須</v>
      </c>
      <c r="F73" s="584">
        <f>'4.1_検定決定確認シート_機器詳細リスト'!F73</f>
        <v>0</v>
      </c>
      <c r="G73" s="584">
        <f>'4.1_検定決定確認シート_機器詳細リスト'!G73</f>
        <v>0</v>
      </c>
      <c r="H73" s="578">
        <f>'4.1_検定決定確認シート_機器詳細リスト'!H73</f>
        <v>0</v>
      </c>
      <c r="I73" s="554" t="str">
        <f>'4.1_検定決定確認シート_機器詳細リスト'!I73</f>
        <v>必須</v>
      </c>
      <c r="J73" s="576" t="str">
        <f>'4.1_検定決定確認シート_機器詳細リスト'!J73</f>
        <v>当日確認</v>
      </c>
      <c r="K73" s="576" t="str">
        <f>'4.1_検定決定確認シート_機器詳細リスト'!K73</f>
        <v>当日確認</v>
      </c>
      <c r="L73" s="726" t="str">
        <f>'4.1_検定決定確認シート_機器詳細リスト'!L73</f>
        <v>当日確認</v>
      </c>
      <c r="M73" s="726" t="str">
        <f>'4.1_検定決定確認シート_機器詳細リスト'!M73</f>
        <v>当日確認</v>
      </c>
      <c r="N73" s="726" t="str">
        <f>'4.1_検定決定確認シート_機器詳細リスト'!N73</f>
        <v>当日確認</v>
      </c>
      <c r="O73" s="726" t="str">
        <f>'4.1_検定決定確認シート_機器詳細リスト'!P73</f>
        <v>選択要</v>
      </c>
      <c r="P73" s="576" t="str">
        <f>'4.1_検定決定確認シート_機器詳細リスト'!Q73</f>
        <v>選択要</v>
      </c>
      <c r="Q73" s="576" t="str">
        <f>'4.1_検定決定確認シート_機器詳細リスト'!S73</f>
        <v>必須</v>
      </c>
      <c r="R73" s="584">
        <f>'4.1_検定決定確認シート_機器詳細リスト'!T73</f>
        <v>0</v>
      </c>
      <c r="S73" s="662" t="str">
        <f>'4.1_検定決定確認シート_機器詳細リスト'!U73</f>
        <v>必須</v>
      </c>
      <c r="T73" s="662" t="str">
        <f>'4.1_検定決定確認シート_機器詳細リスト'!V73</f>
        <v>必須</v>
      </c>
      <c r="U73" s="563" t="str">
        <f>'4.1_検定決定確認シート_機器詳細リスト'!W73</f>
        <v>必須</v>
      </c>
      <c r="V73" s="566" t="s">
        <v>51</v>
      </c>
      <c r="W73" s="723">
        <f>'4.1_検定決定確認シート_機器詳細リスト'!AA73</f>
        <v>0</v>
      </c>
      <c r="X73" s="659" t="str">
        <f>'4.1_検定決定確認シート_機器詳細リスト'!AB73&amp;"～"&amp;'4.1_検定決定確認シート_機器詳細リスト'!AC73&amp;"g"</f>
        <v>必須～必須g</v>
      </c>
      <c r="Y73" s="70" t="s">
        <v>92</v>
      </c>
      <c r="Z73" s="212" t="str">
        <f>'4.1_検定決定確認シート_機器詳細リスト'!AK73</f>
        <v>必須</v>
      </c>
      <c r="AA73" s="214" t="str">
        <f>'4.1_検定決定確認シート_機器詳細リスト'!AL73</f>
        <v>必須</v>
      </c>
      <c r="AB73" s="321" t="str">
        <f>'4.1_検定決定確認シート_機器詳細リスト'!AO73</f>
        <v>必須</v>
      </c>
      <c r="AC73" s="310" t="str">
        <f>'4.1_検定決定確認シート_機器詳細リスト'!AP73</f>
        <v>2個以上用意ください</v>
      </c>
    </row>
    <row r="74" spans="2:29" ht="24" customHeight="1" x14ac:dyDescent="0.2">
      <c r="B74" s="575"/>
      <c r="C74" s="657"/>
      <c r="D74" s="477"/>
      <c r="E74" s="555"/>
      <c r="F74" s="585"/>
      <c r="G74" s="585"/>
      <c r="H74" s="579"/>
      <c r="I74" s="555"/>
      <c r="J74" s="477"/>
      <c r="K74" s="477"/>
      <c r="L74" s="727"/>
      <c r="M74" s="727"/>
      <c r="N74" s="727"/>
      <c r="O74" s="727"/>
      <c r="P74" s="477"/>
      <c r="Q74" s="477"/>
      <c r="R74" s="585"/>
      <c r="S74" s="663"/>
      <c r="T74" s="663"/>
      <c r="U74" s="564"/>
      <c r="V74" s="567"/>
      <c r="W74" s="724"/>
      <c r="X74" s="660"/>
      <c r="Y74" s="69" t="s">
        <v>93</v>
      </c>
      <c r="Z74" s="213" t="str">
        <f>'4.1_検定決定確認シート_機器詳細リスト'!AK74</f>
        <v>必須</v>
      </c>
      <c r="AA74" s="215" t="str">
        <f>'4.1_検定決定確認シート_機器詳細リスト'!AL74</f>
        <v>必須</v>
      </c>
      <c r="AB74" s="313" t="str">
        <f>'4.1_検定決定確認シート_機器詳細リスト'!AO74</f>
        <v>必須</v>
      </c>
      <c r="AC74" s="311" t="str">
        <f>'4.1_検定決定確認シート_機器詳細リスト'!AP74</f>
        <v>2個以上用意ください</v>
      </c>
    </row>
    <row r="75" spans="2:29" ht="24" customHeight="1" x14ac:dyDescent="0.2">
      <c r="B75" s="575"/>
      <c r="C75" s="657"/>
      <c r="D75" s="477"/>
      <c r="E75" s="555"/>
      <c r="F75" s="585"/>
      <c r="G75" s="585"/>
      <c r="H75" s="579"/>
      <c r="I75" s="555"/>
      <c r="J75" s="477"/>
      <c r="K75" s="477"/>
      <c r="L75" s="727"/>
      <c r="M75" s="727"/>
      <c r="N75" s="727"/>
      <c r="O75" s="727"/>
      <c r="P75" s="477"/>
      <c r="Q75" s="477"/>
      <c r="R75" s="585"/>
      <c r="S75" s="663"/>
      <c r="T75" s="663"/>
      <c r="U75" s="564"/>
      <c r="V75" s="567"/>
      <c r="W75" s="724"/>
      <c r="X75" s="660"/>
      <c r="Y75" s="69" t="s">
        <v>22</v>
      </c>
      <c r="Z75" s="213" t="str">
        <f>'4.1_検定決定確認シート_機器詳細リスト'!AK75</f>
        <v>必要に応じて記載</v>
      </c>
      <c r="AA75" s="215" t="str">
        <f>'4.1_検定決定確認シート_機器詳細リスト'!AL75</f>
        <v>必要に応じて記載</v>
      </c>
      <c r="AB75" s="313" t="str">
        <f>'4.1_検定決定確認シート_機器詳細リスト'!AO75</f>
        <v>必要に応じて</v>
      </c>
      <c r="AC75" s="311" t="str">
        <f>'4.1_検定決定確認シート_機器詳細リスト'!AP75</f>
        <v>必要に応じて</v>
      </c>
    </row>
    <row r="76" spans="2:29" ht="24" customHeight="1" thickBot="1" x14ac:dyDescent="0.25">
      <c r="B76" s="427"/>
      <c r="C76" s="658"/>
      <c r="D76" s="577"/>
      <c r="E76" s="556"/>
      <c r="F76" s="586"/>
      <c r="G76" s="586"/>
      <c r="H76" s="580"/>
      <c r="I76" s="556"/>
      <c r="J76" s="577"/>
      <c r="K76" s="577"/>
      <c r="L76" s="728"/>
      <c r="M76" s="728"/>
      <c r="N76" s="728"/>
      <c r="O76" s="728"/>
      <c r="P76" s="577"/>
      <c r="Q76" s="577"/>
      <c r="R76" s="586"/>
      <c r="S76" s="664"/>
      <c r="T76" s="664"/>
      <c r="U76" s="565"/>
      <c r="V76" s="568"/>
      <c r="W76" s="725"/>
      <c r="X76" s="661"/>
      <c r="Y76" s="71" t="s">
        <v>23</v>
      </c>
      <c r="Z76" s="314" t="str">
        <f>'4.1_検定決定確認シート_機器詳細リスト'!AK76</f>
        <v>必要に応じて記載</v>
      </c>
      <c r="AA76" s="315" t="str">
        <f>'4.1_検定決定確認シート_機器詳細リスト'!AL76</f>
        <v>必要に応じて記載</v>
      </c>
      <c r="AB76" s="316" t="str">
        <f>'4.1_検定決定確認シート_機器詳細リスト'!AO76</f>
        <v>必要に応じて</v>
      </c>
      <c r="AC76" s="312" t="str">
        <f>'4.1_検定決定確認シート_機器詳細リスト'!AP76</f>
        <v>必要に応じて</v>
      </c>
    </row>
    <row r="77" spans="2:29" ht="28.5" customHeight="1" x14ac:dyDescent="0.2">
      <c r="B77" s="426">
        <v>19</v>
      </c>
      <c r="C77" s="656" t="s">
        <v>362</v>
      </c>
      <c r="D77" s="576" t="str">
        <f>'4.1_検定決定確認シート_機器詳細リスト'!D77</f>
        <v>選択要</v>
      </c>
      <c r="E77" s="554" t="str">
        <f>'4.1_検定決定確認シート_機器詳細リスト'!E77</f>
        <v>必須</v>
      </c>
      <c r="F77" s="584">
        <f>'4.1_検定決定確認シート_機器詳細リスト'!F77</f>
        <v>0</v>
      </c>
      <c r="G77" s="584">
        <f>'4.1_検定決定確認シート_機器詳細リスト'!G77</f>
        <v>0</v>
      </c>
      <c r="H77" s="578">
        <f>'4.1_検定決定確認シート_機器詳細リスト'!H77</f>
        <v>0</v>
      </c>
      <c r="I77" s="554" t="str">
        <f>'4.1_検定決定確認シート_機器詳細リスト'!I77</f>
        <v>必須</v>
      </c>
      <c r="J77" s="576" t="str">
        <f>'4.1_検定決定確認シート_機器詳細リスト'!J77</f>
        <v>当日確認</v>
      </c>
      <c r="K77" s="576" t="str">
        <f>'4.1_検定決定確認シート_機器詳細リスト'!K77</f>
        <v>当日確認</v>
      </c>
      <c r="L77" s="726" t="str">
        <f>'4.1_検定決定確認シート_機器詳細リスト'!L77</f>
        <v>当日確認</v>
      </c>
      <c r="M77" s="726" t="str">
        <f>'4.1_検定決定確認シート_機器詳細リスト'!M77</f>
        <v>当日確認</v>
      </c>
      <c r="N77" s="726" t="str">
        <f>'4.1_検定決定確認シート_機器詳細リスト'!N77</f>
        <v>当日確認</v>
      </c>
      <c r="O77" s="726" t="str">
        <f>'4.1_検定決定確認シート_機器詳細リスト'!P77</f>
        <v>選択要</v>
      </c>
      <c r="P77" s="576" t="str">
        <f>'4.1_検定決定確認シート_機器詳細リスト'!Q77</f>
        <v>選択要</v>
      </c>
      <c r="Q77" s="576" t="str">
        <f>'4.1_検定決定確認シート_機器詳細リスト'!S77</f>
        <v>必須</v>
      </c>
      <c r="R77" s="584">
        <f>'4.1_検定決定確認シート_機器詳細リスト'!T77</f>
        <v>0</v>
      </c>
      <c r="S77" s="662" t="str">
        <f>'4.1_検定決定確認シート_機器詳細リスト'!U77</f>
        <v>必須</v>
      </c>
      <c r="T77" s="662" t="str">
        <f>'4.1_検定決定確認シート_機器詳細リスト'!V77</f>
        <v>必須</v>
      </c>
      <c r="U77" s="563" t="str">
        <f>'4.1_検定決定確認シート_機器詳細リスト'!W77</f>
        <v>必須</v>
      </c>
      <c r="V77" s="566" t="s">
        <v>51</v>
      </c>
      <c r="W77" s="723">
        <f>'4.1_検定決定確認シート_機器詳細リスト'!AA77</f>
        <v>0</v>
      </c>
      <c r="X77" s="659" t="str">
        <f>'4.1_検定決定確認シート_機器詳細リスト'!AB77&amp;"～"&amp;'4.1_検定決定確認シート_機器詳細リスト'!AC77&amp;"g"</f>
        <v>必須～必須g</v>
      </c>
      <c r="Y77" s="70" t="s">
        <v>92</v>
      </c>
      <c r="Z77" s="212" t="str">
        <f>'4.1_検定決定確認シート_機器詳細リスト'!AK77</f>
        <v>必須</v>
      </c>
      <c r="AA77" s="214" t="str">
        <f>'4.1_検定決定確認シート_機器詳細リスト'!AL77</f>
        <v>必須</v>
      </c>
      <c r="AB77" s="321" t="str">
        <f>'4.1_検定決定確認シート_機器詳細リスト'!AO77</f>
        <v>必須</v>
      </c>
      <c r="AC77" s="310" t="str">
        <f>'4.1_検定決定確認シート_機器詳細リスト'!AP77</f>
        <v>2個以上用意ください</v>
      </c>
    </row>
    <row r="78" spans="2:29" ht="24" customHeight="1" x14ac:dyDescent="0.2">
      <c r="B78" s="575"/>
      <c r="C78" s="657"/>
      <c r="D78" s="477"/>
      <c r="E78" s="555"/>
      <c r="F78" s="585"/>
      <c r="G78" s="585"/>
      <c r="H78" s="579"/>
      <c r="I78" s="555"/>
      <c r="J78" s="477"/>
      <c r="K78" s="477"/>
      <c r="L78" s="727"/>
      <c r="M78" s="727"/>
      <c r="N78" s="727"/>
      <c r="O78" s="727"/>
      <c r="P78" s="477"/>
      <c r="Q78" s="477"/>
      <c r="R78" s="585"/>
      <c r="S78" s="663"/>
      <c r="T78" s="663"/>
      <c r="U78" s="564"/>
      <c r="V78" s="567"/>
      <c r="W78" s="724"/>
      <c r="X78" s="660"/>
      <c r="Y78" s="69" t="s">
        <v>93</v>
      </c>
      <c r="Z78" s="213" t="str">
        <f>'4.1_検定決定確認シート_機器詳細リスト'!AK78</f>
        <v>必須</v>
      </c>
      <c r="AA78" s="215" t="str">
        <f>'4.1_検定決定確認シート_機器詳細リスト'!AL78</f>
        <v>必須</v>
      </c>
      <c r="AB78" s="313" t="str">
        <f>'4.1_検定決定確認シート_機器詳細リスト'!AO78</f>
        <v>必須</v>
      </c>
      <c r="AC78" s="311" t="str">
        <f>'4.1_検定決定確認シート_機器詳細リスト'!AP78</f>
        <v>2個以上用意ください</v>
      </c>
    </row>
    <row r="79" spans="2:29" ht="24" customHeight="1" x14ac:dyDescent="0.2">
      <c r="B79" s="575"/>
      <c r="C79" s="657"/>
      <c r="D79" s="477"/>
      <c r="E79" s="555"/>
      <c r="F79" s="585"/>
      <c r="G79" s="585"/>
      <c r="H79" s="579"/>
      <c r="I79" s="555"/>
      <c r="J79" s="477"/>
      <c r="K79" s="477"/>
      <c r="L79" s="727"/>
      <c r="M79" s="727"/>
      <c r="N79" s="727"/>
      <c r="O79" s="727"/>
      <c r="P79" s="477"/>
      <c r="Q79" s="477"/>
      <c r="R79" s="585"/>
      <c r="S79" s="663"/>
      <c r="T79" s="663"/>
      <c r="U79" s="564"/>
      <c r="V79" s="567"/>
      <c r="W79" s="724"/>
      <c r="X79" s="660"/>
      <c r="Y79" s="69" t="s">
        <v>22</v>
      </c>
      <c r="Z79" s="213" t="str">
        <f>'4.1_検定決定確認シート_機器詳細リスト'!AK79</f>
        <v>必要に応じて記載</v>
      </c>
      <c r="AA79" s="215" t="str">
        <f>'4.1_検定決定確認シート_機器詳細リスト'!AL79</f>
        <v>必要に応じて記載</v>
      </c>
      <c r="AB79" s="313" t="str">
        <f>'4.1_検定決定確認シート_機器詳細リスト'!AO79</f>
        <v>必要に応じて</v>
      </c>
      <c r="AC79" s="311" t="str">
        <f>'4.1_検定決定確認シート_機器詳細リスト'!AP79</f>
        <v>必要に応じて</v>
      </c>
    </row>
    <row r="80" spans="2:29" ht="24" customHeight="1" thickBot="1" x14ac:dyDescent="0.25">
      <c r="B80" s="427"/>
      <c r="C80" s="658"/>
      <c r="D80" s="577"/>
      <c r="E80" s="556"/>
      <c r="F80" s="586"/>
      <c r="G80" s="586"/>
      <c r="H80" s="580"/>
      <c r="I80" s="556"/>
      <c r="J80" s="577"/>
      <c r="K80" s="577"/>
      <c r="L80" s="728"/>
      <c r="M80" s="728"/>
      <c r="N80" s="728"/>
      <c r="O80" s="728"/>
      <c r="P80" s="577"/>
      <c r="Q80" s="577"/>
      <c r="R80" s="586"/>
      <c r="S80" s="664"/>
      <c r="T80" s="664"/>
      <c r="U80" s="565"/>
      <c r="V80" s="568"/>
      <c r="W80" s="725"/>
      <c r="X80" s="661"/>
      <c r="Y80" s="71" t="s">
        <v>23</v>
      </c>
      <c r="Z80" s="314" t="str">
        <f>'4.1_検定決定確認シート_機器詳細リスト'!AK80</f>
        <v>必要に応じて記載</v>
      </c>
      <c r="AA80" s="315" t="str">
        <f>'4.1_検定決定確認シート_機器詳細リスト'!AL80</f>
        <v>必要に応じて記載</v>
      </c>
      <c r="AB80" s="316" t="str">
        <f>'4.1_検定決定確認シート_機器詳細リスト'!AO80</f>
        <v>必要に応じて</v>
      </c>
      <c r="AC80" s="312" t="str">
        <f>'4.1_検定決定確認シート_機器詳細リスト'!AP80</f>
        <v>必要に応じて</v>
      </c>
    </row>
    <row r="81" spans="1:29" ht="28.5" customHeight="1" x14ac:dyDescent="0.2">
      <c r="B81" s="426">
        <v>20</v>
      </c>
      <c r="C81" s="656" t="s">
        <v>362</v>
      </c>
      <c r="D81" s="576" t="str">
        <f>'4.1_検定決定確認シート_機器詳細リスト'!D81</f>
        <v>選択要</v>
      </c>
      <c r="E81" s="554" t="str">
        <f>'4.1_検定決定確認シート_機器詳細リスト'!E81</f>
        <v>必須</v>
      </c>
      <c r="F81" s="584">
        <f>'4.1_検定決定確認シート_機器詳細リスト'!F81</f>
        <v>0</v>
      </c>
      <c r="G81" s="584">
        <f>'4.1_検定決定確認シート_機器詳細リスト'!G81</f>
        <v>0</v>
      </c>
      <c r="H81" s="578">
        <f>'4.1_検定決定確認シート_機器詳細リスト'!H81</f>
        <v>0</v>
      </c>
      <c r="I81" s="554" t="str">
        <f>'4.1_検定決定確認シート_機器詳細リスト'!I81</f>
        <v>必須</v>
      </c>
      <c r="J81" s="576" t="str">
        <f>'4.1_検定決定確認シート_機器詳細リスト'!J81</f>
        <v>当日確認</v>
      </c>
      <c r="K81" s="576" t="str">
        <f>'4.1_検定決定確認シート_機器詳細リスト'!K81</f>
        <v>当日確認</v>
      </c>
      <c r="L81" s="726" t="str">
        <f>'4.1_検定決定確認シート_機器詳細リスト'!L81</f>
        <v>当日確認</v>
      </c>
      <c r="M81" s="726" t="str">
        <f>'4.1_検定決定確認シート_機器詳細リスト'!M81</f>
        <v>当日確認</v>
      </c>
      <c r="N81" s="726" t="str">
        <f>'4.1_検定決定確認シート_機器詳細リスト'!N81</f>
        <v>当日確認</v>
      </c>
      <c r="O81" s="726" t="str">
        <f>'4.1_検定決定確認シート_機器詳細リスト'!P81</f>
        <v>選択要</v>
      </c>
      <c r="P81" s="576" t="str">
        <f>'4.1_検定決定確認シート_機器詳細リスト'!Q81</f>
        <v>選択要</v>
      </c>
      <c r="Q81" s="576" t="str">
        <f>'4.1_検定決定確認シート_機器詳細リスト'!S81</f>
        <v>必須</v>
      </c>
      <c r="R81" s="584">
        <f>'4.1_検定決定確認シート_機器詳細リスト'!T81</f>
        <v>0</v>
      </c>
      <c r="S81" s="662" t="str">
        <f>'4.1_検定決定確認シート_機器詳細リスト'!U81</f>
        <v>必須</v>
      </c>
      <c r="T81" s="662" t="str">
        <f>'4.1_検定決定確認シート_機器詳細リスト'!V81</f>
        <v>必須</v>
      </c>
      <c r="U81" s="563" t="str">
        <f>'4.1_検定決定確認シート_機器詳細リスト'!W81</f>
        <v>必須</v>
      </c>
      <c r="V81" s="566" t="s">
        <v>51</v>
      </c>
      <c r="W81" s="723">
        <f>'4.1_検定決定確認シート_機器詳細リスト'!AA81</f>
        <v>0</v>
      </c>
      <c r="X81" s="659" t="str">
        <f>'4.1_検定決定確認シート_機器詳細リスト'!AB81&amp;"～"&amp;'4.1_検定決定確認シート_機器詳細リスト'!AC81&amp;"g"</f>
        <v>必須～必須g</v>
      </c>
      <c r="Y81" s="70" t="s">
        <v>92</v>
      </c>
      <c r="Z81" s="212" t="str">
        <f>'4.1_検定決定確認シート_機器詳細リスト'!AK81</f>
        <v>必須</v>
      </c>
      <c r="AA81" s="214" t="str">
        <f>'4.1_検定決定確認シート_機器詳細リスト'!AL81</f>
        <v>必須</v>
      </c>
      <c r="AB81" s="321" t="str">
        <f>'4.1_検定決定確認シート_機器詳細リスト'!AO81</f>
        <v>必須</v>
      </c>
      <c r="AC81" s="310" t="str">
        <f>'4.1_検定決定確認シート_機器詳細リスト'!AP81</f>
        <v>2個以上用意ください</v>
      </c>
    </row>
    <row r="82" spans="1:29" ht="24" customHeight="1" x14ac:dyDescent="0.2">
      <c r="B82" s="575"/>
      <c r="C82" s="657"/>
      <c r="D82" s="477"/>
      <c r="E82" s="555"/>
      <c r="F82" s="585"/>
      <c r="G82" s="585"/>
      <c r="H82" s="579"/>
      <c r="I82" s="555"/>
      <c r="J82" s="477"/>
      <c r="K82" s="477"/>
      <c r="L82" s="727"/>
      <c r="M82" s="727"/>
      <c r="N82" s="727"/>
      <c r="O82" s="727"/>
      <c r="P82" s="477"/>
      <c r="Q82" s="477"/>
      <c r="R82" s="585"/>
      <c r="S82" s="663"/>
      <c r="T82" s="663"/>
      <c r="U82" s="564"/>
      <c r="V82" s="567"/>
      <c r="W82" s="724"/>
      <c r="X82" s="660"/>
      <c r="Y82" s="69" t="s">
        <v>93</v>
      </c>
      <c r="Z82" s="213" t="str">
        <f>'4.1_検定決定確認シート_機器詳細リスト'!AK82</f>
        <v>必須</v>
      </c>
      <c r="AA82" s="215" t="str">
        <f>'4.1_検定決定確認シート_機器詳細リスト'!AL82</f>
        <v>必須</v>
      </c>
      <c r="AB82" s="313" t="str">
        <f>'4.1_検定決定確認シート_機器詳細リスト'!AO82</f>
        <v>必須</v>
      </c>
      <c r="AC82" s="311" t="str">
        <f>'4.1_検定決定確認シート_機器詳細リスト'!AP82</f>
        <v>2個以上用意ください</v>
      </c>
    </row>
    <row r="83" spans="1:29" ht="24" customHeight="1" x14ac:dyDescent="0.2">
      <c r="B83" s="575"/>
      <c r="C83" s="657"/>
      <c r="D83" s="477"/>
      <c r="E83" s="555"/>
      <c r="F83" s="585"/>
      <c r="G83" s="585"/>
      <c r="H83" s="579"/>
      <c r="I83" s="555"/>
      <c r="J83" s="477"/>
      <c r="K83" s="477"/>
      <c r="L83" s="727"/>
      <c r="M83" s="727"/>
      <c r="N83" s="727"/>
      <c r="O83" s="727"/>
      <c r="P83" s="477"/>
      <c r="Q83" s="477"/>
      <c r="R83" s="585"/>
      <c r="S83" s="663"/>
      <c r="T83" s="663"/>
      <c r="U83" s="564"/>
      <c r="V83" s="567"/>
      <c r="W83" s="724"/>
      <c r="X83" s="660"/>
      <c r="Y83" s="69" t="s">
        <v>22</v>
      </c>
      <c r="Z83" s="213" t="str">
        <f>'4.1_検定決定確認シート_機器詳細リスト'!AK83</f>
        <v>必要に応じて記載</v>
      </c>
      <c r="AA83" s="215" t="str">
        <f>'4.1_検定決定確認シート_機器詳細リスト'!AL83</f>
        <v>必要に応じて記載</v>
      </c>
      <c r="AB83" s="313" t="str">
        <f>'4.1_検定決定確認シート_機器詳細リスト'!AO83</f>
        <v>必要に応じて</v>
      </c>
      <c r="AC83" s="311" t="str">
        <f>'4.1_検定決定確認シート_機器詳細リスト'!AP83</f>
        <v>必要に応じて</v>
      </c>
    </row>
    <row r="84" spans="1:29" ht="24" customHeight="1" thickBot="1" x14ac:dyDescent="0.25">
      <c r="B84" s="427"/>
      <c r="C84" s="658"/>
      <c r="D84" s="577"/>
      <c r="E84" s="556"/>
      <c r="F84" s="586"/>
      <c r="G84" s="586"/>
      <c r="H84" s="580"/>
      <c r="I84" s="556"/>
      <c r="J84" s="577"/>
      <c r="K84" s="577"/>
      <c r="L84" s="728"/>
      <c r="M84" s="728"/>
      <c r="N84" s="728"/>
      <c r="O84" s="728"/>
      <c r="P84" s="577"/>
      <c r="Q84" s="577"/>
      <c r="R84" s="586"/>
      <c r="S84" s="664"/>
      <c r="T84" s="664"/>
      <c r="U84" s="565"/>
      <c r="V84" s="568"/>
      <c r="W84" s="725"/>
      <c r="X84" s="661"/>
      <c r="Y84" s="71" t="s">
        <v>23</v>
      </c>
      <c r="Z84" s="314" t="str">
        <f>'4.1_検定決定確認シート_機器詳細リスト'!AK84</f>
        <v>必要に応じて記載</v>
      </c>
      <c r="AA84" s="315" t="str">
        <f>'4.1_検定決定確認シート_機器詳細リスト'!AL84</f>
        <v>必要に応じて記載</v>
      </c>
      <c r="AB84" s="316" t="str">
        <f>'4.1_検定決定確認シート_機器詳細リスト'!AO84</f>
        <v>必要に応じて</v>
      </c>
      <c r="AC84" s="312" t="str">
        <f>'4.1_検定決定確認シート_機器詳細リスト'!AP84</f>
        <v>必要に応じて</v>
      </c>
    </row>
    <row r="85" spans="1:29" ht="28.5" customHeight="1" x14ac:dyDescent="0.2">
      <c r="A85" s="305"/>
      <c r="B85" s="426">
        <v>21</v>
      </c>
      <c r="C85" s="656" t="s">
        <v>362</v>
      </c>
      <c r="D85" s="576" t="str">
        <f>'4.1_検定決定確認シート_機器詳細リスト'!D85</f>
        <v>選択要</v>
      </c>
      <c r="E85" s="554" t="str">
        <f>'4.1_検定決定確認シート_機器詳細リスト'!E85</f>
        <v>必須</v>
      </c>
      <c r="F85" s="584">
        <f>'4.1_検定決定確認シート_機器詳細リスト'!F85</f>
        <v>0</v>
      </c>
      <c r="G85" s="584">
        <f>'4.1_検定決定確認シート_機器詳細リスト'!G85</f>
        <v>0</v>
      </c>
      <c r="H85" s="578">
        <f>'4.1_検定決定確認シート_機器詳細リスト'!H85</f>
        <v>0</v>
      </c>
      <c r="I85" s="554" t="str">
        <f>'4.1_検定決定確認シート_機器詳細リスト'!I85</f>
        <v>必須</v>
      </c>
      <c r="J85" s="576" t="str">
        <f>'4.1_検定決定確認シート_機器詳細リスト'!J85</f>
        <v>当日確認</v>
      </c>
      <c r="K85" s="576" t="str">
        <f>'4.1_検定決定確認シート_機器詳細リスト'!K85</f>
        <v>当日確認</v>
      </c>
      <c r="L85" s="726" t="str">
        <f>'4.1_検定決定確認シート_機器詳細リスト'!L85</f>
        <v>当日確認</v>
      </c>
      <c r="M85" s="726" t="str">
        <f>'4.1_検定決定確認シート_機器詳細リスト'!M85</f>
        <v>当日確認</v>
      </c>
      <c r="N85" s="726" t="str">
        <f>'4.1_検定決定確認シート_機器詳細リスト'!N85</f>
        <v>当日確認</v>
      </c>
      <c r="O85" s="726" t="str">
        <f>'4.1_検定決定確認シート_機器詳細リスト'!P85</f>
        <v>選択要</v>
      </c>
      <c r="P85" s="576" t="str">
        <f>'4.1_検定決定確認シート_機器詳細リスト'!Q85</f>
        <v>選択要</v>
      </c>
      <c r="Q85" s="576" t="str">
        <f>'4.1_検定決定確認シート_機器詳細リスト'!S85</f>
        <v>必須</v>
      </c>
      <c r="R85" s="584">
        <f>'4.1_検定決定確認シート_機器詳細リスト'!T85</f>
        <v>0</v>
      </c>
      <c r="S85" s="662" t="str">
        <f>'4.1_検定決定確認シート_機器詳細リスト'!U85</f>
        <v>必須</v>
      </c>
      <c r="T85" s="662" t="str">
        <f>'4.1_検定決定確認シート_機器詳細リスト'!V85</f>
        <v>必須</v>
      </c>
      <c r="U85" s="563" t="str">
        <f>'4.1_検定決定確認シート_機器詳細リスト'!W85</f>
        <v>必須</v>
      </c>
      <c r="V85" s="566" t="s">
        <v>51</v>
      </c>
      <c r="W85" s="723">
        <f>'4.1_検定決定確認シート_機器詳細リスト'!AA85</f>
        <v>0</v>
      </c>
      <c r="X85" s="659" t="str">
        <f>'4.1_検定決定確認シート_機器詳細リスト'!AB85&amp;"～"&amp;'4.1_検定決定確認シート_機器詳細リスト'!AC85&amp;"g"</f>
        <v>必須～必須g</v>
      </c>
      <c r="Y85" s="70" t="s">
        <v>92</v>
      </c>
      <c r="Z85" s="212" t="str">
        <f>'4.1_検定決定確認シート_機器詳細リスト'!AK85</f>
        <v>必須</v>
      </c>
      <c r="AA85" s="214" t="str">
        <f>'4.1_検定決定確認シート_機器詳細リスト'!AL85</f>
        <v>必須</v>
      </c>
      <c r="AB85" s="321" t="str">
        <f>'4.1_検定決定確認シート_機器詳細リスト'!AO85</f>
        <v>必須</v>
      </c>
      <c r="AC85" s="310" t="str">
        <f>'4.1_検定決定確認シート_機器詳細リスト'!AP85</f>
        <v>2個以上用意ください</v>
      </c>
    </row>
    <row r="86" spans="1:29" ht="24" customHeight="1" x14ac:dyDescent="0.2">
      <c r="A86" s="305"/>
      <c r="B86" s="575"/>
      <c r="C86" s="657"/>
      <c r="D86" s="477"/>
      <c r="E86" s="555"/>
      <c r="F86" s="585"/>
      <c r="G86" s="585"/>
      <c r="H86" s="579"/>
      <c r="I86" s="555"/>
      <c r="J86" s="477"/>
      <c r="K86" s="477"/>
      <c r="L86" s="727"/>
      <c r="M86" s="727"/>
      <c r="N86" s="727"/>
      <c r="O86" s="727"/>
      <c r="P86" s="477"/>
      <c r="Q86" s="477"/>
      <c r="R86" s="585"/>
      <c r="S86" s="663"/>
      <c r="T86" s="663"/>
      <c r="U86" s="564"/>
      <c r="V86" s="567"/>
      <c r="W86" s="724"/>
      <c r="X86" s="660"/>
      <c r="Y86" s="69" t="s">
        <v>93</v>
      </c>
      <c r="Z86" s="213" t="str">
        <f>'4.1_検定決定確認シート_機器詳細リスト'!AK86</f>
        <v>必須</v>
      </c>
      <c r="AA86" s="215" t="str">
        <f>'4.1_検定決定確認シート_機器詳細リスト'!AL86</f>
        <v>必須</v>
      </c>
      <c r="AB86" s="313" t="str">
        <f>'4.1_検定決定確認シート_機器詳細リスト'!AO86</f>
        <v>必須</v>
      </c>
      <c r="AC86" s="311" t="str">
        <f>'4.1_検定決定確認シート_機器詳細リスト'!AP86</f>
        <v>2個以上用意ください</v>
      </c>
    </row>
    <row r="87" spans="1:29" ht="24" customHeight="1" x14ac:dyDescent="0.2">
      <c r="A87" s="305"/>
      <c r="B87" s="575"/>
      <c r="C87" s="657"/>
      <c r="D87" s="477"/>
      <c r="E87" s="555"/>
      <c r="F87" s="585"/>
      <c r="G87" s="585"/>
      <c r="H87" s="579"/>
      <c r="I87" s="555"/>
      <c r="J87" s="477"/>
      <c r="K87" s="477"/>
      <c r="L87" s="727"/>
      <c r="M87" s="727"/>
      <c r="N87" s="727"/>
      <c r="O87" s="727"/>
      <c r="P87" s="477"/>
      <c r="Q87" s="477"/>
      <c r="R87" s="585"/>
      <c r="S87" s="663"/>
      <c r="T87" s="663"/>
      <c r="U87" s="564"/>
      <c r="V87" s="567"/>
      <c r="W87" s="724"/>
      <c r="X87" s="660"/>
      <c r="Y87" s="69" t="s">
        <v>22</v>
      </c>
      <c r="Z87" s="213" t="str">
        <f>'4.1_検定決定確認シート_機器詳細リスト'!AK87</f>
        <v>必要に応じて記載</v>
      </c>
      <c r="AA87" s="215" t="str">
        <f>'4.1_検定決定確認シート_機器詳細リスト'!AL87</f>
        <v>必要に応じて記載</v>
      </c>
      <c r="AB87" s="313" t="str">
        <f>'4.1_検定決定確認シート_機器詳細リスト'!AO87</f>
        <v>必要に応じて</v>
      </c>
      <c r="AC87" s="311" t="str">
        <f>'4.1_検定決定確認シート_機器詳細リスト'!AP87</f>
        <v>必要に応じて</v>
      </c>
    </row>
    <row r="88" spans="1:29" ht="24" customHeight="1" thickBot="1" x14ac:dyDescent="0.25">
      <c r="A88" s="305"/>
      <c r="B88" s="427"/>
      <c r="C88" s="658"/>
      <c r="D88" s="577"/>
      <c r="E88" s="556"/>
      <c r="F88" s="586"/>
      <c r="G88" s="586"/>
      <c r="H88" s="580"/>
      <c r="I88" s="556"/>
      <c r="J88" s="577"/>
      <c r="K88" s="577"/>
      <c r="L88" s="728"/>
      <c r="M88" s="728"/>
      <c r="N88" s="728"/>
      <c r="O88" s="728"/>
      <c r="P88" s="577"/>
      <c r="Q88" s="577"/>
      <c r="R88" s="586"/>
      <c r="S88" s="664"/>
      <c r="T88" s="664"/>
      <c r="U88" s="565"/>
      <c r="V88" s="568"/>
      <c r="W88" s="725"/>
      <c r="X88" s="661"/>
      <c r="Y88" s="71" t="s">
        <v>23</v>
      </c>
      <c r="Z88" s="314" t="str">
        <f>'4.1_検定決定確認シート_機器詳細リスト'!AK88</f>
        <v>必要に応じて記載</v>
      </c>
      <c r="AA88" s="315" t="str">
        <f>'4.1_検定決定確認シート_機器詳細リスト'!AL88</f>
        <v>必要に応じて記載</v>
      </c>
      <c r="AB88" s="316" t="str">
        <f>'4.1_検定決定確認シート_機器詳細リスト'!AO88</f>
        <v>必要に応じて</v>
      </c>
      <c r="AC88" s="312" t="str">
        <f>'4.1_検定決定確認シート_機器詳細リスト'!AP88</f>
        <v>必要に応じて</v>
      </c>
    </row>
    <row r="89" spans="1:29" ht="28.5" customHeight="1" x14ac:dyDescent="0.2">
      <c r="A89" s="305"/>
      <c r="B89" s="426">
        <v>22</v>
      </c>
      <c r="C89" s="656" t="s">
        <v>362</v>
      </c>
      <c r="D89" s="576" t="str">
        <f>'4.1_検定決定確認シート_機器詳細リスト'!D89</f>
        <v>選択要</v>
      </c>
      <c r="E89" s="554" t="str">
        <f>'4.1_検定決定確認シート_機器詳細リスト'!E89</f>
        <v>必須</v>
      </c>
      <c r="F89" s="584">
        <f>'4.1_検定決定確認シート_機器詳細リスト'!F89</f>
        <v>0</v>
      </c>
      <c r="G89" s="584">
        <f>'4.1_検定決定確認シート_機器詳細リスト'!G89</f>
        <v>0</v>
      </c>
      <c r="H89" s="578">
        <f>'4.1_検定決定確認シート_機器詳細リスト'!H89</f>
        <v>0</v>
      </c>
      <c r="I89" s="554" t="str">
        <f>'4.1_検定決定確認シート_機器詳細リスト'!I89</f>
        <v>必須</v>
      </c>
      <c r="J89" s="576" t="str">
        <f>'4.1_検定決定確認シート_機器詳細リスト'!J89</f>
        <v>当日確認</v>
      </c>
      <c r="K89" s="576" t="str">
        <f>'4.1_検定決定確認シート_機器詳細リスト'!K89</f>
        <v>当日確認</v>
      </c>
      <c r="L89" s="726" t="str">
        <f>'4.1_検定決定確認シート_機器詳細リスト'!L89</f>
        <v>当日確認</v>
      </c>
      <c r="M89" s="726" t="str">
        <f>'4.1_検定決定確認シート_機器詳細リスト'!M89</f>
        <v>当日確認</v>
      </c>
      <c r="N89" s="726" t="str">
        <f>'4.1_検定決定確認シート_機器詳細リスト'!N89</f>
        <v>当日確認</v>
      </c>
      <c r="O89" s="726" t="str">
        <f>'4.1_検定決定確認シート_機器詳細リスト'!P89</f>
        <v>選択要</v>
      </c>
      <c r="P89" s="576" t="str">
        <f>'4.1_検定決定確認シート_機器詳細リスト'!Q89</f>
        <v>選択要</v>
      </c>
      <c r="Q89" s="576" t="str">
        <f>'4.1_検定決定確認シート_機器詳細リスト'!S89</f>
        <v>必須</v>
      </c>
      <c r="R89" s="584">
        <f>'4.1_検定決定確認シート_機器詳細リスト'!T89</f>
        <v>0</v>
      </c>
      <c r="S89" s="662" t="str">
        <f>'4.1_検定決定確認シート_機器詳細リスト'!U89</f>
        <v>必須</v>
      </c>
      <c r="T89" s="662" t="str">
        <f>'4.1_検定決定確認シート_機器詳細リスト'!V89</f>
        <v>必須</v>
      </c>
      <c r="U89" s="563" t="str">
        <f>'4.1_検定決定確認シート_機器詳細リスト'!W89</f>
        <v>必須</v>
      </c>
      <c r="V89" s="566" t="s">
        <v>51</v>
      </c>
      <c r="W89" s="723">
        <f>'4.1_検定決定確認シート_機器詳細リスト'!AA89</f>
        <v>0</v>
      </c>
      <c r="X89" s="659" t="str">
        <f>'4.1_検定決定確認シート_機器詳細リスト'!AB89&amp;"～"&amp;'4.1_検定決定確認シート_機器詳細リスト'!AC89&amp;"g"</f>
        <v>必須～必須g</v>
      </c>
      <c r="Y89" s="70" t="s">
        <v>92</v>
      </c>
      <c r="Z89" s="212" t="str">
        <f>'4.1_検定決定確認シート_機器詳細リスト'!AK89</f>
        <v>必須</v>
      </c>
      <c r="AA89" s="214" t="str">
        <f>'4.1_検定決定確認シート_機器詳細リスト'!AL89</f>
        <v>必須</v>
      </c>
      <c r="AB89" s="321" t="str">
        <f>'4.1_検定決定確認シート_機器詳細リスト'!AO89</f>
        <v>必須</v>
      </c>
      <c r="AC89" s="310" t="str">
        <f>'4.1_検定決定確認シート_機器詳細リスト'!AP89</f>
        <v>2個以上用意ください</v>
      </c>
    </row>
    <row r="90" spans="1:29" ht="24" customHeight="1" x14ac:dyDescent="0.2">
      <c r="A90" s="305"/>
      <c r="B90" s="575"/>
      <c r="C90" s="657"/>
      <c r="D90" s="477"/>
      <c r="E90" s="555"/>
      <c r="F90" s="585"/>
      <c r="G90" s="585"/>
      <c r="H90" s="579"/>
      <c r="I90" s="555"/>
      <c r="J90" s="477"/>
      <c r="K90" s="477"/>
      <c r="L90" s="727"/>
      <c r="M90" s="727"/>
      <c r="N90" s="727"/>
      <c r="O90" s="727"/>
      <c r="P90" s="477"/>
      <c r="Q90" s="477"/>
      <c r="R90" s="585"/>
      <c r="S90" s="663"/>
      <c r="T90" s="663"/>
      <c r="U90" s="564"/>
      <c r="V90" s="567"/>
      <c r="W90" s="724"/>
      <c r="X90" s="660"/>
      <c r="Y90" s="69" t="s">
        <v>93</v>
      </c>
      <c r="Z90" s="213" t="str">
        <f>'4.1_検定決定確認シート_機器詳細リスト'!AK90</f>
        <v>必須</v>
      </c>
      <c r="AA90" s="215" t="str">
        <f>'4.1_検定決定確認シート_機器詳細リスト'!AL90</f>
        <v>必須</v>
      </c>
      <c r="AB90" s="313" t="str">
        <f>'4.1_検定決定確認シート_機器詳細リスト'!AO90</f>
        <v>必須</v>
      </c>
      <c r="AC90" s="311" t="str">
        <f>'4.1_検定決定確認シート_機器詳細リスト'!AP90</f>
        <v>2個以上用意ください</v>
      </c>
    </row>
    <row r="91" spans="1:29" ht="24" customHeight="1" x14ac:dyDescent="0.2">
      <c r="A91" s="305"/>
      <c r="B91" s="575"/>
      <c r="C91" s="657"/>
      <c r="D91" s="477"/>
      <c r="E91" s="555"/>
      <c r="F91" s="585"/>
      <c r="G91" s="585"/>
      <c r="H91" s="579"/>
      <c r="I91" s="555"/>
      <c r="J91" s="477"/>
      <c r="K91" s="477"/>
      <c r="L91" s="727"/>
      <c r="M91" s="727"/>
      <c r="N91" s="727"/>
      <c r="O91" s="727"/>
      <c r="P91" s="477"/>
      <c r="Q91" s="477"/>
      <c r="R91" s="585"/>
      <c r="S91" s="663"/>
      <c r="T91" s="663"/>
      <c r="U91" s="564"/>
      <c r="V91" s="567"/>
      <c r="W91" s="724"/>
      <c r="X91" s="660"/>
      <c r="Y91" s="69" t="s">
        <v>22</v>
      </c>
      <c r="Z91" s="213" t="str">
        <f>'4.1_検定決定確認シート_機器詳細リスト'!AK91</f>
        <v>必要に応じて記載</v>
      </c>
      <c r="AA91" s="215" t="str">
        <f>'4.1_検定決定確認シート_機器詳細リスト'!AL91</f>
        <v>必要に応じて記載</v>
      </c>
      <c r="AB91" s="313" t="str">
        <f>'4.1_検定決定確認シート_機器詳細リスト'!AO91</f>
        <v>必要に応じて</v>
      </c>
      <c r="AC91" s="311" t="str">
        <f>'4.1_検定決定確認シート_機器詳細リスト'!AP91</f>
        <v>必要に応じて</v>
      </c>
    </row>
    <row r="92" spans="1:29" ht="24" customHeight="1" thickBot="1" x14ac:dyDescent="0.25">
      <c r="A92" s="305"/>
      <c r="B92" s="427"/>
      <c r="C92" s="658"/>
      <c r="D92" s="577"/>
      <c r="E92" s="556"/>
      <c r="F92" s="586"/>
      <c r="G92" s="586"/>
      <c r="H92" s="580"/>
      <c r="I92" s="556"/>
      <c r="J92" s="577"/>
      <c r="K92" s="577"/>
      <c r="L92" s="728"/>
      <c r="M92" s="728"/>
      <c r="N92" s="728"/>
      <c r="O92" s="728"/>
      <c r="P92" s="577"/>
      <c r="Q92" s="577"/>
      <c r="R92" s="586"/>
      <c r="S92" s="664"/>
      <c r="T92" s="664"/>
      <c r="U92" s="565"/>
      <c r="V92" s="568"/>
      <c r="W92" s="725"/>
      <c r="X92" s="661"/>
      <c r="Y92" s="71" t="s">
        <v>23</v>
      </c>
      <c r="Z92" s="314" t="str">
        <f>'4.1_検定決定確認シート_機器詳細リスト'!AK92</f>
        <v>必要に応じて記載</v>
      </c>
      <c r="AA92" s="315" t="str">
        <f>'4.1_検定決定確認シート_機器詳細リスト'!AL92</f>
        <v>必要に応じて記載</v>
      </c>
      <c r="AB92" s="316" t="str">
        <f>'4.1_検定決定確認シート_機器詳細リスト'!AO92</f>
        <v>必要に応じて</v>
      </c>
      <c r="AC92" s="312" t="str">
        <f>'4.1_検定決定確認シート_機器詳細リスト'!AP92</f>
        <v>必要に応じて</v>
      </c>
    </row>
    <row r="93" spans="1:29" ht="28.5" customHeight="1" x14ac:dyDescent="0.2">
      <c r="A93" s="305"/>
      <c r="B93" s="426">
        <v>23</v>
      </c>
      <c r="C93" s="656" t="s">
        <v>362</v>
      </c>
      <c r="D93" s="576" t="str">
        <f>'4.1_検定決定確認シート_機器詳細リスト'!D93</f>
        <v>選択要</v>
      </c>
      <c r="E93" s="554" t="str">
        <f>'4.1_検定決定確認シート_機器詳細リスト'!E93</f>
        <v>必須</v>
      </c>
      <c r="F93" s="584">
        <f>'4.1_検定決定確認シート_機器詳細リスト'!F93</f>
        <v>0</v>
      </c>
      <c r="G93" s="584">
        <f>'4.1_検定決定確認シート_機器詳細リスト'!G93</f>
        <v>0</v>
      </c>
      <c r="H93" s="578">
        <f>'4.1_検定決定確認シート_機器詳細リスト'!H93</f>
        <v>0</v>
      </c>
      <c r="I93" s="554" t="str">
        <f>'4.1_検定決定確認シート_機器詳細リスト'!I93</f>
        <v>必須</v>
      </c>
      <c r="J93" s="576" t="str">
        <f>'4.1_検定決定確認シート_機器詳細リスト'!J93</f>
        <v>当日確認</v>
      </c>
      <c r="K93" s="576" t="str">
        <f>'4.1_検定決定確認シート_機器詳細リスト'!K93</f>
        <v>当日確認</v>
      </c>
      <c r="L93" s="726" t="str">
        <f>'4.1_検定決定確認シート_機器詳細リスト'!L93</f>
        <v>当日確認</v>
      </c>
      <c r="M93" s="726" t="str">
        <f>'4.1_検定決定確認シート_機器詳細リスト'!M93</f>
        <v>当日確認</v>
      </c>
      <c r="N93" s="726" t="str">
        <f>'4.1_検定決定確認シート_機器詳細リスト'!N93</f>
        <v>当日確認</v>
      </c>
      <c r="O93" s="726" t="str">
        <f>'4.1_検定決定確認シート_機器詳細リスト'!P93</f>
        <v>選択要</v>
      </c>
      <c r="P93" s="576" t="str">
        <f>'4.1_検定決定確認シート_機器詳細リスト'!Q93</f>
        <v>選択要</v>
      </c>
      <c r="Q93" s="576" t="str">
        <f>'4.1_検定決定確認シート_機器詳細リスト'!S93</f>
        <v>必須</v>
      </c>
      <c r="R93" s="584">
        <f>'4.1_検定決定確認シート_機器詳細リスト'!T93</f>
        <v>0</v>
      </c>
      <c r="S93" s="662" t="str">
        <f>'4.1_検定決定確認シート_機器詳細リスト'!U93</f>
        <v>必須</v>
      </c>
      <c r="T93" s="662" t="str">
        <f>'4.1_検定決定確認シート_機器詳細リスト'!V93</f>
        <v>必須</v>
      </c>
      <c r="U93" s="563" t="str">
        <f>'4.1_検定決定確認シート_機器詳細リスト'!W93</f>
        <v>必須</v>
      </c>
      <c r="V93" s="566" t="s">
        <v>51</v>
      </c>
      <c r="W93" s="723">
        <f>'4.1_検定決定確認シート_機器詳細リスト'!AA93</f>
        <v>0</v>
      </c>
      <c r="X93" s="659" t="str">
        <f>'4.1_検定決定確認シート_機器詳細リスト'!AB93&amp;"～"&amp;'4.1_検定決定確認シート_機器詳細リスト'!AC93&amp;"g"</f>
        <v>必須～必須g</v>
      </c>
      <c r="Y93" s="70" t="s">
        <v>92</v>
      </c>
      <c r="Z93" s="212" t="str">
        <f>'4.1_検定決定確認シート_機器詳細リスト'!AK93</f>
        <v>必須</v>
      </c>
      <c r="AA93" s="214" t="str">
        <f>'4.1_検定決定確認シート_機器詳細リスト'!AL93</f>
        <v>必須</v>
      </c>
      <c r="AB93" s="321" t="str">
        <f>'4.1_検定決定確認シート_機器詳細リスト'!AO93</f>
        <v>必須</v>
      </c>
      <c r="AC93" s="310" t="str">
        <f>'4.1_検定決定確認シート_機器詳細リスト'!AP93</f>
        <v>2個以上用意ください</v>
      </c>
    </row>
    <row r="94" spans="1:29" ht="24" customHeight="1" x14ac:dyDescent="0.2">
      <c r="A94" s="305"/>
      <c r="B94" s="575"/>
      <c r="C94" s="657"/>
      <c r="D94" s="477"/>
      <c r="E94" s="555"/>
      <c r="F94" s="585"/>
      <c r="G94" s="585"/>
      <c r="H94" s="579"/>
      <c r="I94" s="555"/>
      <c r="J94" s="477"/>
      <c r="K94" s="477"/>
      <c r="L94" s="727"/>
      <c r="M94" s="727"/>
      <c r="N94" s="727"/>
      <c r="O94" s="727"/>
      <c r="P94" s="477"/>
      <c r="Q94" s="477"/>
      <c r="R94" s="585"/>
      <c r="S94" s="663"/>
      <c r="T94" s="663"/>
      <c r="U94" s="564"/>
      <c r="V94" s="567"/>
      <c r="W94" s="724"/>
      <c r="X94" s="660"/>
      <c r="Y94" s="69" t="s">
        <v>93</v>
      </c>
      <c r="Z94" s="213" t="str">
        <f>'4.1_検定決定確認シート_機器詳細リスト'!AK94</f>
        <v>必須</v>
      </c>
      <c r="AA94" s="215" t="str">
        <f>'4.1_検定決定確認シート_機器詳細リスト'!AL94</f>
        <v>必須</v>
      </c>
      <c r="AB94" s="313" t="str">
        <f>'4.1_検定決定確認シート_機器詳細リスト'!AO94</f>
        <v>必須</v>
      </c>
      <c r="AC94" s="311" t="str">
        <f>'4.1_検定決定確認シート_機器詳細リスト'!AP94</f>
        <v>2個以上用意ください</v>
      </c>
    </row>
    <row r="95" spans="1:29" ht="24" customHeight="1" x14ac:dyDescent="0.2">
      <c r="A95" s="305"/>
      <c r="B95" s="575"/>
      <c r="C95" s="657"/>
      <c r="D95" s="477"/>
      <c r="E95" s="555"/>
      <c r="F95" s="585"/>
      <c r="G95" s="585"/>
      <c r="H95" s="579"/>
      <c r="I95" s="555"/>
      <c r="J95" s="477"/>
      <c r="K95" s="477"/>
      <c r="L95" s="727"/>
      <c r="M95" s="727"/>
      <c r="N95" s="727"/>
      <c r="O95" s="727"/>
      <c r="P95" s="477"/>
      <c r="Q95" s="477"/>
      <c r="R95" s="585"/>
      <c r="S95" s="663"/>
      <c r="T95" s="663"/>
      <c r="U95" s="564"/>
      <c r="V95" s="567"/>
      <c r="W95" s="724"/>
      <c r="X95" s="660"/>
      <c r="Y95" s="69" t="s">
        <v>22</v>
      </c>
      <c r="Z95" s="213" t="str">
        <f>'4.1_検定決定確認シート_機器詳細リスト'!AK95</f>
        <v>必要に応じて記載</v>
      </c>
      <c r="AA95" s="215" t="str">
        <f>'4.1_検定決定確認シート_機器詳細リスト'!AL95</f>
        <v>必要に応じて記載</v>
      </c>
      <c r="AB95" s="313" t="str">
        <f>'4.1_検定決定確認シート_機器詳細リスト'!AO95</f>
        <v>必要に応じて</v>
      </c>
      <c r="AC95" s="311" t="str">
        <f>'4.1_検定決定確認シート_機器詳細リスト'!AP95</f>
        <v>必要に応じて</v>
      </c>
    </row>
    <row r="96" spans="1:29" ht="24" customHeight="1" thickBot="1" x14ac:dyDescent="0.25">
      <c r="A96" s="305"/>
      <c r="B96" s="427"/>
      <c r="C96" s="658"/>
      <c r="D96" s="577"/>
      <c r="E96" s="556"/>
      <c r="F96" s="586"/>
      <c r="G96" s="586"/>
      <c r="H96" s="580"/>
      <c r="I96" s="556"/>
      <c r="J96" s="577"/>
      <c r="K96" s="577"/>
      <c r="L96" s="728"/>
      <c r="M96" s="728"/>
      <c r="N96" s="728"/>
      <c r="O96" s="728"/>
      <c r="P96" s="577"/>
      <c r="Q96" s="577"/>
      <c r="R96" s="586"/>
      <c r="S96" s="664"/>
      <c r="T96" s="664"/>
      <c r="U96" s="565"/>
      <c r="V96" s="568"/>
      <c r="W96" s="725"/>
      <c r="X96" s="661"/>
      <c r="Y96" s="71" t="s">
        <v>23</v>
      </c>
      <c r="Z96" s="314" t="str">
        <f>'4.1_検定決定確認シート_機器詳細リスト'!AK96</f>
        <v>必要に応じて記載</v>
      </c>
      <c r="AA96" s="315" t="str">
        <f>'4.1_検定決定確認シート_機器詳細リスト'!AL96</f>
        <v>必要に応じて記載</v>
      </c>
      <c r="AB96" s="316" t="str">
        <f>'4.1_検定決定確認シート_機器詳細リスト'!AO96</f>
        <v>必要に応じて</v>
      </c>
      <c r="AC96" s="312" t="str">
        <f>'4.1_検定決定確認シート_機器詳細リスト'!AP96</f>
        <v>必要に応じて</v>
      </c>
    </row>
    <row r="97" spans="1:29" ht="28.5" customHeight="1" x14ac:dyDescent="0.2">
      <c r="A97" s="305"/>
      <c r="B97" s="426">
        <v>24</v>
      </c>
      <c r="C97" s="656" t="s">
        <v>362</v>
      </c>
      <c r="D97" s="576" t="str">
        <f>'4.1_検定決定確認シート_機器詳細リスト'!D97</f>
        <v>選択要</v>
      </c>
      <c r="E97" s="554" t="str">
        <f>'4.1_検定決定確認シート_機器詳細リスト'!E97</f>
        <v>必須</v>
      </c>
      <c r="F97" s="584">
        <f>'4.1_検定決定確認シート_機器詳細リスト'!F97</f>
        <v>0</v>
      </c>
      <c r="G97" s="584">
        <f>'4.1_検定決定確認シート_機器詳細リスト'!G97</f>
        <v>0</v>
      </c>
      <c r="H97" s="578">
        <f>'4.1_検定決定確認シート_機器詳細リスト'!H97</f>
        <v>0</v>
      </c>
      <c r="I97" s="554" t="str">
        <f>'4.1_検定決定確認シート_機器詳細リスト'!I97</f>
        <v>必須</v>
      </c>
      <c r="J97" s="576" t="str">
        <f>'4.1_検定決定確認シート_機器詳細リスト'!J97</f>
        <v>当日確認</v>
      </c>
      <c r="K97" s="576" t="str">
        <f>'4.1_検定決定確認シート_機器詳細リスト'!K97</f>
        <v>当日確認</v>
      </c>
      <c r="L97" s="726" t="str">
        <f>'4.1_検定決定確認シート_機器詳細リスト'!L97</f>
        <v>当日確認</v>
      </c>
      <c r="M97" s="726" t="str">
        <f>'4.1_検定決定確認シート_機器詳細リスト'!M97</f>
        <v>当日確認</v>
      </c>
      <c r="N97" s="726" t="str">
        <f>'4.1_検定決定確認シート_機器詳細リスト'!N97</f>
        <v>当日確認</v>
      </c>
      <c r="O97" s="726" t="str">
        <f>'4.1_検定決定確認シート_機器詳細リスト'!P97</f>
        <v>選択要</v>
      </c>
      <c r="P97" s="576" t="str">
        <f>'4.1_検定決定確認シート_機器詳細リスト'!Q97</f>
        <v>選択要</v>
      </c>
      <c r="Q97" s="576" t="str">
        <f>'4.1_検定決定確認シート_機器詳細リスト'!S97</f>
        <v>必須</v>
      </c>
      <c r="R97" s="584">
        <f>'4.1_検定決定確認シート_機器詳細リスト'!T97</f>
        <v>0</v>
      </c>
      <c r="S97" s="662" t="str">
        <f>'4.1_検定決定確認シート_機器詳細リスト'!U97</f>
        <v>必須</v>
      </c>
      <c r="T97" s="662" t="str">
        <f>'4.1_検定決定確認シート_機器詳細リスト'!V97</f>
        <v>必須</v>
      </c>
      <c r="U97" s="563" t="str">
        <f>'4.1_検定決定確認シート_機器詳細リスト'!W97</f>
        <v>必須</v>
      </c>
      <c r="V97" s="566" t="s">
        <v>51</v>
      </c>
      <c r="W97" s="723">
        <f>'4.1_検定決定確認シート_機器詳細リスト'!AA97</f>
        <v>0</v>
      </c>
      <c r="X97" s="659" t="str">
        <f>'4.1_検定決定確認シート_機器詳細リスト'!AB97&amp;"～"&amp;'4.1_検定決定確認シート_機器詳細リスト'!AC97&amp;"g"</f>
        <v>必須～必須g</v>
      </c>
      <c r="Y97" s="70" t="s">
        <v>92</v>
      </c>
      <c r="Z97" s="212" t="str">
        <f>'4.1_検定決定確認シート_機器詳細リスト'!AK97</f>
        <v>必須</v>
      </c>
      <c r="AA97" s="214" t="str">
        <f>'4.1_検定決定確認シート_機器詳細リスト'!AL97</f>
        <v>必須</v>
      </c>
      <c r="AB97" s="321" t="str">
        <f>'4.1_検定決定確認シート_機器詳細リスト'!AO97</f>
        <v>必須</v>
      </c>
      <c r="AC97" s="310" t="str">
        <f>'4.1_検定決定確認シート_機器詳細リスト'!AP97</f>
        <v>2個以上用意ください</v>
      </c>
    </row>
    <row r="98" spans="1:29" ht="24" customHeight="1" x14ac:dyDescent="0.2">
      <c r="A98" s="305"/>
      <c r="B98" s="575"/>
      <c r="C98" s="657"/>
      <c r="D98" s="477"/>
      <c r="E98" s="555"/>
      <c r="F98" s="585"/>
      <c r="G98" s="585"/>
      <c r="H98" s="579"/>
      <c r="I98" s="555"/>
      <c r="J98" s="477"/>
      <c r="K98" s="477"/>
      <c r="L98" s="727"/>
      <c r="M98" s="727"/>
      <c r="N98" s="727"/>
      <c r="O98" s="727"/>
      <c r="P98" s="477"/>
      <c r="Q98" s="477"/>
      <c r="R98" s="585"/>
      <c r="S98" s="663"/>
      <c r="T98" s="663"/>
      <c r="U98" s="564"/>
      <c r="V98" s="567"/>
      <c r="W98" s="724"/>
      <c r="X98" s="660"/>
      <c r="Y98" s="69" t="s">
        <v>93</v>
      </c>
      <c r="Z98" s="213" t="str">
        <f>'4.1_検定決定確認シート_機器詳細リスト'!AK98</f>
        <v>必須</v>
      </c>
      <c r="AA98" s="215" t="str">
        <f>'4.1_検定決定確認シート_機器詳細リスト'!AL98</f>
        <v>必須</v>
      </c>
      <c r="AB98" s="313" t="str">
        <f>'4.1_検定決定確認シート_機器詳細リスト'!AO98</f>
        <v>必須</v>
      </c>
      <c r="AC98" s="311" t="str">
        <f>'4.1_検定決定確認シート_機器詳細リスト'!AP98</f>
        <v>2個以上用意ください</v>
      </c>
    </row>
    <row r="99" spans="1:29" ht="24" customHeight="1" x14ac:dyDescent="0.2">
      <c r="A99" s="305"/>
      <c r="B99" s="575"/>
      <c r="C99" s="657"/>
      <c r="D99" s="477"/>
      <c r="E99" s="555"/>
      <c r="F99" s="585"/>
      <c r="G99" s="585"/>
      <c r="H99" s="579"/>
      <c r="I99" s="555"/>
      <c r="J99" s="477"/>
      <c r="K99" s="477"/>
      <c r="L99" s="727"/>
      <c r="M99" s="727"/>
      <c r="N99" s="727"/>
      <c r="O99" s="727"/>
      <c r="P99" s="477"/>
      <c r="Q99" s="477"/>
      <c r="R99" s="585"/>
      <c r="S99" s="663"/>
      <c r="T99" s="663"/>
      <c r="U99" s="564"/>
      <c r="V99" s="567"/>
      <c r="W99" s="724"/>
      <c r="X99" s="660"/>
      <c r="Y99" s="69" t="s">
        <v>22</v>
      </c>
      <c r="Z99" s="213" t="str">
        <f>'4.1_検定決定確認シート_機器詳細リスト'!AK99</f>
        <v>必要に応じて記載</v>
      </c>
      <c r="AA99" s="215" t="str">
        <f>'4.1_検定決定確認シート_機器詳細リスト'!AL99</f>
        <v>必要に応じて記載</v>
      </c>
      <c r="AB99" s="313" t="str">
        <f>'4.1_検定決定確認シート_機器詳細リスト'!AO99</f>
        <v>必要に応じて</v>
      </c>
      <c r="AC99" s="311" t="str">
        <f>'4.1_検定決定確認シート_機器詳細リスト'!AP99</f>
        <v>必要に応じて</v>
      </c>
    </row>
    <row r="100" spans="1:29" ht="24" customHeight="1" thickBot="1" x14ac:dyDescent="0.25">
      <c r="A100" s="305"/>
      <c r="B100" s="427"/>
      <c r="C100" s="658"/>
      <c r="D100" s="577"/>
      <c r="E100" s="556"/>
      <c r="F100" s="586"/>
      <c r="G100" s="586"/>
      <c r="H100" s="580"/>
      <c r="I100" s="556"/>
      <c r="J100" s="577"/>
      <c r="K100" s="577"/>
      <c r="L100" s="728"/>
      <c r="M100" s="728"/>
      <c r="N100" s="728"/>
      <c r="O100" s="728"/>
      <c r="P100" s="577"/>
      <c r="Q100" s="577"/>
      <c r="R100" s="586"/>
      <c r="S100" s="664"/>
      <c r="T100" s="664"/>
      <c r="U100" s="565"/>
      <c r="V100" s="568"/>
      <c r="W100" s="725"/>
      <c r="X100" s="661"/>
      <c r="Y100" s="71" t="s">
        <v>23</v>
      </c>
      <c r="Z100" s="314" t="str">
        <f>'4.1_検定決定確認シート_機器詳細リスト'!AK100</f>
        <v>必要に応じて記載</v>
      </c>
      <c r="AA100" s="315" t="str">
        <f>'4.1_検定決定確認シート_機器詳細リスト'!AL100</f>
        <v>必要に応じて記載</v>
      </c>
      <c r="AB100" s="316" t="str">
        <f>'4.1_検定決定確認シート_機器詳細リスト'!AO100</f>
        <v>必要に応じて</v>
      </c>
      <c r="AC100" s="312" t="str">
        <f>'4.1_検定決定確認シート_機器詳細リスト'!AP100</f>
        <v>必要に応じて</v>
      </c>
    </row>
    <row r="101" spans="1:29" ht="28.5" customHeight="1" x14ac:dyDescent="0.2">
      <c r="A101" s="305"/>
      <c r="B101" s="426">
        <v>25</v>
      </c>
      <c r="C101" s="656" t="s">
        <v>362</v>
      </c>
      <c r="D101" s="576" t="str">
        <f>'4.1_検定決定確認シート_機器詳細リスト'!D101</f>
        <v>選択要</v>
      </c>
      <c r="E101" s="554" t="str">
        <f>'4.1_検定決定確認シート_機器詳細リスト'!E101</f>
        <v>必須</v>
      </c>
      <c r="F101" s="584">
        <f>'4.1_検定決定確認シート_機器詳細リスト'!F101</f>
        <v>0</v>
      </c>
      <c r="G101" s="584">
        <f>'4.1_検定決定確認シート_機器詳細リスト'!G101</f>
        <v>0</v>
      </c>
      <c r="H101" s="578">
        <f>'4.1_検定決定確認シート_機器詳細リスト'!H101</f>
        <v>0</v>
      </c>
      <c r="I101" s="554" t="str">
        <f>'4.1_検定決定確認シート_機器詳細リスト'!I101</f>
        <v>必須</v>
      </c>
      <c r="J101" s="576" t="str">
        <f>'4.1_検定決定確認シート_機器詳細リスト'!J101</f>
        <v>当日確認</v>
      </c>
      <c r="K101" s="576" t="str">
        <f>'4.1_検定決定確認シート_機器詳細リスト'!K101</f>
        <v>当日確認</v>
      </c>
      <c r="L101" s="726" t="str">
        <f>'4.1_検定決定確認シート_機器詳細リスト'!L101</f>
        <v>当日確認</v>
      </c>
      <c r="M101" s="726" t="str">
        <f>'4.1_検定決定確認シート_機器詳細リスト'!M101</f>
        <v>当日確認</v>
      </c>
      <c r="N101" s="726" t="str">
        <f>'4.1_検定決定確認シート_機器詳細リスト'!N101</f>
        <v>当日確認</v>
      </c>
      <c r="O101" s="726" t="str">
        <f>'4.1_検定決定確認シート_機器詳細リスト'!P101</f>
        <v>選択要</v>
      </c>
      <c r="P101" s="576" t="str">
        <f>'4.1_検定決定確認シート_機器詳細リスト'!Q101</f>
        <v>選択要</v>
      </c>
      <c r="Q101" s="576" t="str">
        <f>'4.1_検定決定確認シート_機器詳細リスト'!S101</f>
        <v>必須</v>
      </c>
      <c r="R101" s="584">
        <f>'4.1_検定決定確認シート_機器詳細リスト'!T101</f>
        <v>0</v>
      </c>
      <c r="S101" s="662" t="str">
        <f>'4.1_検定決定確認シート_機器詳細リスト'!U101</f>
        <v>必須</v>
      </c>
      <c r="T101" s="662" t="str">
        <f>'4.1_検定決定確認シート_機器詳細リスト'!V101</f>
        <v>必須</v>
      </c>
      <c r="U101" s="563" t="str">
        <f>'4.1_検定決定確認シート_機器詳細リスト'!W101</f>
        <v>必須</v>
      </c>
      <c r="V101" s="566" t="s">
        <v>51</v>
      </c>
      <c r="W101" s="723">
        <f>'4.1_検定決定確認シート_機器詳細リスト'!AA101</f>
        <v>0</v>
      </c>
      <c r="X101" s="659" t="str">
        <f>'4.1_検定決定確認シート_機器詳細リスト'!AB101&amp;"～"&amp;'4.1_検定決定確認シート_機器詳細リスト'!AC101&amp;"g"</f>
        <v>必須～必須g</v>
      </c>
      <c r="Y101" s="70" t="s">
        <v>92</v>
      </c>
      <c r="Z101" s="212" t="str">
        <f>'4.1_検定決定確認シート_機器詳細リスト'!AK101</f>
        <v>必須</v>
      </c>
      <c r="AA101" s="214" t="str">
        <f>'4.1_検定決定確認シート_機器詳細リスト'!AL101</f>
        <v>必須</v>
      </c>
      <c r="AB101" s="321" t="str">
        <f>'4.1_検定決定確認シート_機器詳細リスト'!AO101</f>
        <v>必須</v>
      </c>
      <c r="AC101" s="310" t="str">
        <f>'4.1_検定決定確認シート_機器詳細リスト'!AP101</f>
        <v>2個以上用意ください</v>
      </c>
    </row>
    <row r="102" spans="1:29" ht="24" customHeight="1" x14ac:dyDescent="0.2">
      <c r="A102" s="305"/>
      <c r="B102" s="575"/>
      <c r="C102" s="657"/>
      <c r="D102" s="477"/>
      <c r="E102" s="555"/>
      <c r="F102" s="585"/>
      <c r="G102" s="585"/>
      <c r="H102" s="579"/>
      <c r="I102" s="555"/>
      <c r="J102" s="477"/>
      <c r="K102" s="477"/>
      <c r="L102" s="727"/>
      <c r="M102" s="727"/>
      <c r="N102" s="727"/>
      <c r="O102" s="727"/>
      <c r="P102" s="477"/>
      <c r="Q102" s="477"/>
      <c r="R102" s="585"/>
      <c r="S102" s="663"/>
      <c r="T102" s="663"/>
      <c r="U102" s="564"/>
      <c r="V102" s="567"/>
      <c r="W102" s="724"/>
      <c r="X102" s="660"/>
      <c r="Y102" s="69" t="s">
        <v>93</v>
      </c>
      <c r="Z102" s="213" t="str">
        <f>'4.1_検定決定確認シート_機器詳細リスト'!AK102</f>
        <v>必須</v>
      </c>
      <c r="AA102" s="215" t="str">
        <f>'4.1_検定決定確認シート_機器詳細リスト'!AL102</f>
        <v>必須</v>
      </c>
      <c r="AB102" s="313" t="str">
        <f>'4.1_検定決定確認シート_機器詳細リスト'!AO102</f>
        <v>必須</v>
      </c>
      <c r="AC102" s="311" t="str">
        <f>'4.1_検定決定確認シート_機器詳細リスト'!AP102</f>
        <v>2個以上用意ください</v>
      </c>
    </row>
    <row r="103" spans="1:29" ht="24" customHeight="1" x14ac:dyDescent="0.2">
      <c r="A103" s="305"/>
      <c r="B103" s="575"/>
      <c r="C103" s="657"/>
      <c r="D103" s="477"/>
      <c r="E103" s="555"/>
      <c r="F103" s="585"/>
      <c r="G103" s="585"/>
      <c r="H103" s="579"/>
      <c r="I103" s="555"/>
      <c r="J103" s="477"/>
      <c r="K103" s="477"/>
      <c r="L103" s="727"/>
      <c r="M103" s="727"/>
      <c r="N103" s="727"/>
      <c r="O103" s="727"/>
      <c r="P103" s="477"/>
      <c r="Q103" s="477"/>
      <c r="R103" s="585"/>
      <c r="S103" s="663"/>
      <c r="T103" s="663"/>
      <c r="U103" s="564"/>
      <c r="V103" s="567"/>
      <c r="W103" s="724"/>
      <c r="X103" s="660"/>
      <c r="Y103" s="69" t="s">
        <v>22</v>
      </c>
      <c r="Z103" s="213" t="str">
        <f>'4.1_検定決定確認シート_機器詳細リスト'!AK103</f>
        <v>必要に応じて記載</v>
      </c>
      <c r="AA103" s="215" t="str">
        <f>'4.1_検定決定確認シート_機器詳細リスト'!AL103</f>
        <v>必要に応じて記載</v>
      </c>
      <c r="AB103" s="313" t="str">
        <f>'4.1_検定決定確認シート_機器詳細リスト'!AO103</f>
        <v>必要に応じて</v>
      </c>
      <c r="AC103" s="311" t="str">
        <f>'4.1_検定決定確認シート_機器詳細リスト'!AP103</f>
        <v>必要に応じて</v>
      </c>
    </row>
    <row r="104" spans="1:29" ht="24" customHeight="1" thickBot="1" x14ac:dyDescent="0.25">
      <c r="A104" s="305"/>
      <c r="B104" s="427"/>
      <c r="C104" s="658"/>
      <c r="D104" s="577"/>
      <c r="E104" s="556"/>
      <c r="F104" s="586"/>
      <c r="G104" s="586"/>
      <c r="H104" s="580"/>
      <c r="I104" s="556"/>
      <c r="J104" s="577"/>
      <c r="K104" s="577"/>
      <c r="L104" s="728"/>
      <c r="M104" s="728"/>
      <c r="N104" s="728"/>
      <c r="O104" s="728"/>
      <c r="P104" s="577"/>
      <c r="Q104" s="577"/>
      <c r="R104" s="586"/>
      <c r="S104" s="664"/>
      <c r="T104" s="664"/>
      <c r="U104" s="565"/>
      <c r="V104" s="568"/>
      <c r="W104" s="725"/>
      <c r="X104" s="661"/>
      <c r="Y104" s="71" t="s">
        <v>23</v>
      </c>
      <c r="Z104" s="314" t="str">
        <f>'4.1_検定決定確認シート_機器詳細リスト'!AK104</f>
        <v>必要に応じて記載</v>
      </c>
      <c r="AA104" s="315" t="str">
        <f>'4.1_検定決定確認シート_機器詳細リスト'!AL104</f>
        <v>必要に応じて記載</v>
      </c>
      <c r="AB104" s="316" t="str">
        <f>'4.1_検定決定確認シート_機器詳細リスト'!AO104</f>
        <v>必要に応じて</v>
      </c>
      <c r="AC104" s="312" t="str">
        <f>'4.1_検定決定確認シート_機器詳細リスト'!AP104</f>
        <v>必要に応じて</v>
      </c>
    </row>
    <row r="105" spans="1:29" ht="28.5" customHeight="1" x14ac:dyDescent="0.2">
      <c r="A105" s="305"/>
      <c r="B105" s="426">
        <v>26</v>
      </c>
      <c r="C105" s="656" t="s">
        <v>362</v>
      </c>
      <c r="D105" s="576" t="str">
        <f>'4.1_検定決定確認シート_機器詳細リスト'!D105</f>
        <v>選択要</v>
      </c>
      <c r="E105" s="554" t="str">
        <f>'4.1_検定決定確認シート_機器詳細リスト'!E105</f>
        <v>必須</v>
      </c>
      <c r="F105" s="584">
        <f>'4.1_検定決定確認シート_機器詳細リスト'!F105</f>
        <v>0</v>
      </c>
      <c r="G105" s="584">
        <f>'4.1_検定決定確認シート_機器詳細リスト'!G105</f>
        <v>0</v>
      </c>
      <c r="H105" s="578">
        <f>'4.1_検定決定確認シート_機器詳細リスト'!H105</f>
        <v>0</v>
      </c>
      <c r="I105" s="554" t="str">
        <f>'4.1_検定決定確認シート_機器詳細リスト'!I105</f>
        <v>必須</v>
      </c>
      <c r="J105" s="576" t="str">
        <f>'4.1_検定決定確認シート_機器詳細リスト'!J105</f>
        <v>当日確認</v>
      </c>
      <c r="K105" s="576" t="str">
        <f>'4.1_検定決定確認シート_機器詳細リスト'!K105</f>
        <v>当日確認</v>
      </c>
      <c r="L105" s="726" t="str">
        <f>'4.1_検定決定確認シート_機器詳細リスト'!L105</f>
        <v>当日確認</v>
      </c>
      <c r="M105" s="726" t="str">
        <f>'4.1_検定決定確認シート_機器詳細リスト'!M105</f>
        <v>当日確認</v>
      </c>
      <c r="N105" s="726" t="str">
        <f>'4.1_検定決定確認シート_機器詳細リスト'!N105</f>
        <v>当日確認</v>
      </c>
      <c r="O105" s="726" t="str">
        <f>'4.1_検定決定確認シート_機器詳細リスト'!P105</f>
        <v>選択要</v>
      </c>
      <c r="P105" s="576" t="str">
        <f>'4.1_検定決定確認シート_機器詳細リスト'!Q105</f>
        <v>選択要</v>
      </c>
      <c r="Q105" s="576" t="str">
        <f>'4.1_検定決定確認シート_機器詳細リスト'!S105</f>
        <v>必須</v>
      </c>
      <c r="R105" s="584">
        <f>'4.1_検定決定確認シート_機器詳細リスト'!T105</f>
        <v>0</v>
      </c>
      <c r="S105" s="662" t="str">
        <f>'4.1_検定決定確認シート_機器詳細リスト'!U105</f>
        <v>必須</v>
      </c>
      <c r="T105" s="662" t="str">
        <f>'4.1_検定決定確認シート_機器詳細リスト'!V105</f>
        <v>必須</v>
      </c>
      <c r="U105" s="563" t="str">
        <f>'4.1_検定決定確認シート_機器詳細リスト'!W105</f>
        <v>必須</v>
      </c>
      <c r="V105" s="566" t="s">
        <v>51</v>
      </c>
      <c r="W105" s="723">
        <f>'4.1_検定決定確認シート_機器詳細リスト'!AA105</f>
        <v>0</v>
      </c>
      <c r="X105" s="659" t="str">
        <f>'4.1_検定決定確認シート_機器詳細リスト'!AB105&amp;"～"&amp;'4.1_検定決定確認シート_機器詳細リスト'!AC105&amp;"g"</f>
        <v>必須～必須g</v>
      </c>
      <c r="Y105" s="70" t="s">
        <v>92</v>
      </c>
      <c r="Z105" s="212" t="str">
        <f>'4.1_検定決定確認シート_機器詳細リスト'!AK105</f>
        <v>必須</v>
      </c>
      <c r="AA105" s="214" t="str">
        <f>'4.1_検定決定確認シート_機器詳細リスト'!AL105</f>
        <v>必須</v>
      </c>
      <c r="AB105" s="321" t="str">
        <f>'4.1_検定決定確認シート_機器詳細リスト'!AO105</f>
        <v>必須</v>
      </c>
      <c r="AC105" s="310" t="str">
        <f>'4.1_検定決定確認シート_機器詳細リスト'!AP105</f>
        <v>2個以上用意ください</v>
      </c>
    </row>
    <row r="106" spans="1:29" ht="24" customHeight="1" x14ac:dyDescent="0.2">
      <c r="A106" s="305"/>
      <c r="B106" s="575"/>
      <c r="C106" s="657"/>
      <c r="D106" s="477"/>
      <c r="E106" s="555"/>
      <c r="F106" s="585"/>
      <c r="G106" s="585"/>
      <c r="H106" s="579"/>
      <c r="I106" s="555"/>
      <c r="J106" s="477"/>
      <c r="K106" s="477"/>
      <c r="L106" s="727"/>
      <c r="M106" s="727"/>
      <c r="N106" s="727"/>
      <c r="O106" s="727"/>
      <c r="P106" s="477"/>
      <c r="Q106" s="477"/>
      <c r="R106" s="585"/>
      <c r="S106" s="663"/>
      <c r="T106" s="663"/>
      <c r="U106" s="564"/>
      <c r="V106" s="567"/>
      <c r="W106" s="724"/>
      <c r="X106" s="660"/>
      <c r="Y106" s="69" t="s">
        <v>93</v>
      </c>
      <c r="Z106" s="213" t="str">
        <f>'4.1_検定決定確認シート_機器詳細リスト'!AK106</f>
        <v>必須</v>
      </c>
      <c r="AA106" s="215" t="str">
        <f>'4.1_検定決定確認シート_機器詳細リスト'!AL106</f>
        <v>必須</v>
      </c>
      <c r="AB106" s="313" t="str">
        <f>'4.1_検定決定確認シート_機器詳細リスト'!AO106</f>
        <v>必須</v>
      </c>
      <c r="AC106" s="311" t="str">
        <f>'4.1_検定決定確認シート_機器詳細リスト'!AP106</f>
        <v>2個以上用意ください</v>
      </c>
    </row>
    <row r="107" spans="1:29" ht="24" customHeight="1" x14ac:dyDescent="0.2">
      <c r="A107" s="305"/>
      <c r="B107" s="575"/>
      <c r="C107" s="657"/>
      <c r="D107" s="477"/>
      <c r="E107" s="555"/>
      <c r="F107" s="585"/>
      <c r="G107" s="585"/>
      <c r="H107" s="579"/>
      <c r="I107" s="555"/>
      <c r="J107" s="477"/>
      <c r="K107" s="477"/>
      <c r="L107" s="727"/>
      <c r="M107" s="727"/>
      <c r="N107" s="727"/>
      <c r="O107" s="727"/>
      <c r="P107" s="477"/>
      <c r="Q107" s="477"/>
      <c r="R107" s="585"/>
      <c r="S107" s="663"/>
      <c r="T107" s="663"/>
      <c r="U107" s="564"/>
      <c r="V107" s="567"/>
      <c r="W107" s="724"/>
      <c r="X107" s="660"/>
      <c r="Y107" s="69" t="s">
        <v>22</v>
      </c>
      <c r="Z107" s="213" t="str">
        <f>'4.1_検定決定確認シート_機器詳細リスト'!AK107</f>
        <v>必要に応じて記載</v>
      </c>
      <c r="AA107" s="215" t="str">
        <f>'4.1_検定決定確認シート_機器詳細リスト'!AL107</f>
        <v>必要に応じて記載</v>
      </c>
      <c r="AB107" s="313" t="str">
        <f>'4.1_検定決定確認シート_機器詳細リスト'!AO107</f>
        <v>必要に応じて</v>
      </c>
      <c r="AC107" s="311" t="str">
        <f>'4.1_検定決定確認シート_機器詳細リスト'!AP107</f>
        <v>必要に応じて</v>
      </c>
    </row>
    <row r="108" spans="1:29" ht="24" customHeight="1" thickBot="1" x14ac:dyDescent="0.25">
      <c r="A108" s="305"/>
      <c r="B108" s="427"/>
      <c r="C108" s="658"/>
      <c r="D108" s="577"/>
      <c r="E108" s="556"/>
      <c r="F108" s="586"/>
      <c r="G108" s="586"/>
      <c r="H108" s="580"/>
      <c r="I108" s="556"/>
      <c r="J108" s="577"/>
      <c r="K108" s="577"/>
      <c r="L108" s="728"/>
      <c r="M108" s="728"/>
      <c r="N108" s="728"/>
      <c r="O108" s="728"/>
      <c r="P108" s="577"/>
      <c r="Q108" s="577"/>
      <c r="R108" s="586"/>
      <c r="S108" s="664"/>
      <c r="T108" s="664"/>
      <c r="U108" s="565"/>
      <c r="V108" s="568"/>
      <c r="W108" s="725"/>
      <c r="X108" s="661"/>
      <c r="Y108" s="71" t="s">
        <v>23</v>
      </c>
      <c r="Z108" s="314" t="str">
        <f>'4.1_検定決定確認シート_機器詳細リスト'!AK108</f>
        <v>必要に応じて記載</v>
      </c>
      <c r="AA108" s="315" t="str">
        <f>'4.1_検定決定確認シート_機器詳細リスト'!AL108</f>
        <v>必要に応じて記載</v>
      </c>
      <c r="AB108" s="316" t="str">
        <f>'4.1_検定決定確認シート_機器詳細リスト'!AO108</f>
        <v>必要に応じて</v>
      </c>
      <c r="AC108" s="312" t="str">
        <f>'4.1_検定決定確認シート_機器詳細リスト'!AP108</f>
        <v>必要に応じて</v>
      </c>
    </row>
    <row r="109" spans="1:29" ht="28.5" customHeight="1" x14ac:dyDescent="0.2">
      <c r="A109" s="305"/>
      <c r="B109" s="426">
        <v>27</v>
      </c>
      <c r="C109" s="656" t="s">
        <v>362</v>
      </c>
      <c r="D109" s="576" t="str">
        <f>'4.1_検定決定確認シート_機器詳細リスト'!D109</f>
        <v>選択要</v>
      </c>
      <c r="E109" s="554" t="str">
        <f>'4.1_検定決定確認シート_機器詳細リスト'!E109</f>
        <v>必須</v>
      </c>
      <c r="F109" s="584">
        <f>'4.1_検定決定確認シート_機器詳細リスト'!F109</f>
        <v>0</v>
      </c>
      <c r="G109" s="584">
        <f>'4.1_検定決定確認シート_機器詳細リスト'!G109</f>
        <v>0</v>
      </c>
      <c r="H109" s="578">
        <f>'4.1_検定決定確認シート_機器詳細リスト'!H109</f>
        <v>0</v>
      </c>
      <c r="I109" s="554" t="str">
        <f>'4.1_検定決定確認シート_機器詳細リスト'!I109</f>
        <v>必須</v>
      </c>
      <c r="J109" s="576" t="str">
        <f>'4.1_検定決定確認シート_機器詳細リスト'!J109</f>
        <v>当日確認</v>
      </c>
      <c r="K109" s="576" t="str">
        <f>'4.1_検定決定確認シート_機器詳細リスト'!K109</f>
        <v>当日確認</v>
      </c>
      <c r="L109" s="726" t="str">
        <f>'4.1_検定決定確認シート_機器詳細リスト'!L109</f>
        <v>当日確認</v>
      </c>
      <c r="M109" s="726" t="str">
        <f>'4.1_検定決定確認シート_機器詳細リスト'!M109</f>
        <v>当日確認</v>
      </c>
      <c r="N109" s="726" t="str">
        <f>'4.1_検定決定確認シート_機器詳細リスト'!N109</f>
        <v>当日確認</v>
      </c>
      <c r="O109" s="726" t="str">
        <f>'4.1_検定決定確認シート_機器詳細リスト'!P109</f>
        <v>選択要</v>
      </c>
      <c r="P109" s="576" t="str">
        <f>'4.1_検定決定確認シート_機器詳細リスト'!Q109</f>
        <v>選択要</v>
      </c>
      <c r="Q109" s="576" t="str">
        <f>'4.1_検定決定確認シート_機器詳細リスト'!S109</f>
        <v>必須</v>
      </c>
      <c r="R109" s="584">
        <f>'4.1_検定決定確認シート_機器詳細リスト'!T109</f>
        <v>0</v>
      </c>
      <c r="S109" s="662" t="str">
        <f>'4.1_検定決定確認シート_機器詳細リスト'!U109</f>
        <v>必須</v>
      </c>
      <c r="T109" s="662" t="str">
        <f>'4.1_検定決定確認シート_機器詳細リスト'!V109</f>
        <v>必須</v>
      </c>
      <c r="U109" s="563" t="str">
        <f>'4.1_検定決定確認シート_機器詳細リスト'!W109</f>
        <v>必須</v>
      </c>
      <c r="V109" s="566" t="s">
        <v>51</v>
      </c>
      <c r="W109" s="723">
        <f>'4.1_検定決定確認シート_機器詳細リスト'!AA109</f>
        <v>0</v>
      </c>
      <c r="X109" s="659" t="str">
        <f>'4.1_検定決定確認シート_機器詳細リスト'!AB109&amp;"～"&amp;'4.1_検定決定確認シート_機器詳細リスト'!AC109&amp;"g"</f>
        <v>必須～必須g</v>
      </c>
      <c r="Y109" s="70" t="s">
        <v>92</v>
      </c>
      <c r="Z109" s="212" t="str">
        <f>'4.1_検定決定確認シート_機器詳細リスト'!AK109</f>
        <v>必須</v>
      </c>
      <c r="AA109" s="214" t="str">
        <f>'4.1_検定決定確認シート_機器詳細リスト'!AL109</f>
        <v>必須</v>
      </c>
      <c r="AB109" s="321" t="str">
        <f>'4.1_検定決定確認シート_機器詳細リスト'!AO109</f>
        <v>必須</v>
      </c>
      <c r="AC109" s="310" t="str">
        <f>'4.1_検定決定確認シート_機器詳細リスト'!AP109</f>
        <v>2個以上用意ください</v>
      </c>
    </row>
    <row r="110" spans="1:29" ht="24" customHeight="1" x14ac:dyDescent="0.2">
      <c r="A110" s="305"/>
      <c r="B110" s="575"/>
      <c r="C110" s="657"/>
      <c r="D110" s="477"/>
      <c r="E110" s="555"/>
      <c r="F110" s="585"/>
      <c r="G110" s="585"/>
      <c r="H110" s="579"/>
      <c r="I110" s="555"/>
      <c r="J110" s="477"/>
      <c r="K110" s="477"/>
      <c r="L110" s="727"/>
      <c r="M110" s="727"/>
      <c r="N110" s="727"/>
      <c r="O110" s="727"/>
      <c r="P110" s="477"/>
      <c r="Q110" s="477"/>
      <c r="R110" s="585"/>
      <c r="S110" s="663"/>
      <c r="T110" s="663"/>
      <c r="U110" s="564"/>
      <c r="V110" s="567"/>
      <c r="W110" s="724"/>
      <c r="X110" s="660"/>
      <c r="Y110" s="69" t="s">
        <v>93</v>
      </c>
      <c r="Z110" s="213" t="str">
        <f>'4.1_検定決定確認シート_機器詳細リスト'!AK110</f>
        <v>必須</v>
      </c>
      <c r="AA110" s="215" t="str">
        <f>'4.1_検定決定確認シート_機器詳細リスト'!AL110</f>
        <v>必須</v>
      </c>
      <c r="AB110" s="313" t="str">
        <f>'4.1_検定決定確認シート_機器詳細リスト'!AO110</f>
        <v>必須</v>
      </c>
      <c r="AC110" s="311" t="str">
        <f>'4.1_検定決定確認シート_機器詳細リスト'!AP110</f>
        <v>2個以上用意ください</v>
      </c>
    </row>
    <row r="111" spans="1:29" ht="24" customHeight="1" x14ac:dyDescent="0.2">
      <c r="A111" s="305"/>
      <c r="B111" s="575"/>
      <c r="C111" s="657"/>
      <c r="D111" s="477"/>
      <c r="E111" s="555"/>
      <c r="F111" s="585"/>
      <c r="G111" s="585"/>
      <c r="H111" s="579"/>
      <c r="I111" s="555"/>
      <c r="J111" s="477"/>
      <c r="K111" s="477"/>
      <c r="L111" s="727"/>
      <c r="M111" s="727"/>
      <c r="N111" s="727"/>
      <c r="O111" s="727"/>
      <c r="P111" s="477"/>
      <c r="Q111" s="477"/>
      <c r="R111" s="585"/>
      <c r="S111" s="663"/>
      <c r="T111" s="663"/>
      <c r="U111" s="564"/>
      <c r="V111" s="567"/>
      <c r="W111" s="724"/>
      <c r="X111" s="660"/>
      <c r="Y111" s="69" t="s">
        <v>22</v>
      </c>
      <c r="Z111" s="213" t="str">
        <f>'4.1_検定決定確認シート_機器詳細リスト'!AK111</f>
        <v>必要に応じて記載</v>
      </c>
      <c r="AA111" s="215" t="str">
        <f>'4.1_検定決定確認シート_機器詳細リスト'!AL111</f>
        <v>必要に応じて記載</v>
      </c>
      <c r="AB111" s="313" t="str">
        <f>'4.1_検定決定確認シート_機器詳細リスト'!AO111</f>
        <v>必要に応じて</v>
      </c>
      <c r="AC111" s="311" t="str">
        <f>'4.1_検定決定確認シート_機器詳細リスト'!AP111</f>
        <v>必要に応じて</v>
      </c>
    </row>
    <row r="112" spans="1:29" ht="24" customHeight="1" thickBot="1" x14ac:dyDescent="0.25">
      <c r="A112" s="305"/>
      <c r="B112" s="427"/>
      <c r="C112" s="658"/>
      <c r="D112" s="577"/>
      <c r="E112" s="556"/>
      <c r="F112" s="586"/>
      <c r="G112" s="586"/>
      <c r="H112" s="580"/>
      <c r="I112" s="556"/>
      <c r="J112" s="577"/>
      <c r="K112" s="577"/>
      <c r="L112" s="728"/>
      <c r="M112" s="728"/>
      <c r="N112" s="728"/>
      <c r="O112" s="728"/>
      <c r="P112" s="577"/>
      <c r="Q112" s="577"/>
      <c r="R112" s="586"/>
      <c r="S112" s="664"/>
      <c r="T112" s="664"/>
      <c r="U112" s="565"/>
      <c r="V112" s="568"/>
      <c r="W112" s="725"/>
      <c r="X112" s="661"/>
      <c r="Y112" s="71" t="s">
        <v>23</v>
      </c>
      <c r="Z112" s="314" t="str">
        <f>'4.1_検定決定確認シート_機器詳細リスト'!AK112</f>
        <v>必要に応じて記載</v>
      </c>
      <c r="AA112" s="315" t="str">
        <f>'4.1_検定決定確認シート_機器詳細リスト'!AL112</f>
        <v>必要に応じて記載</v>
      </c>
      <c r="AB112" s="316" t="str">
        <f>'4.1_検定決定確認シート_機器詳細リスト'!AO112</f>
        <v>必要に応じて</v>
      </c>
      <c r="AC112" s="312" t="str">
        <f>'4.1_検定決定確認シート_機器詳細リスト'!AP112</f>
        <v>必要に応じて</v>
      </c>
    </row>
    <row r="113" spans="1:29" ht="28.5" customHeight="1" x14ac:dyDescent="0.2">
      <c r="A113" s="305"/>
      <c r="B113" s="426">
        <v>28</v>
      </c>
      <c r="C113" s="656" t="s">
        <v>362</v>
      </c>
      <c r="D113" s="576" t="str">
        <f>'4.1_検定決定確認シート_機器詳細リスト'!D113</f>
        <v>選択要</v>
      </c>
      <c r="E113" s="554" t="str">
        <f>'4.1_検定決定確認シート_機器詳細リスト'!E113</f>
        <v>必須</v>
      </c>
      <c r="F113" s="584">
        <f>'4.1_検定決定確認シート_機器詳細リスト'!F113</f>
        <v>0</v>
      </c>
      <c r="G113" s="584">
        <f>'4.1_検定決定確認シート_機器詳細リスト'!G113</f>
        <v>0</v>
      </c>
      <c r="H113" s="578">
        <f>'4.1_検定決定確認シート_機器詳細リスト'!H113</f>
        <v>0</v>
      </c>
      <c r="I113" s="554" t="str">
        <f>'4.1_検定決定確認シート_機器詳細リスト'!I113</f>
        <v>必須</v>
      </c>
      <c r="J113" s="576" t="str">
        <f>'4.1_検定決定確認シート_機器詳細リスト'!J113</f>
        <v>当日確認</v>
      </c>
      <c r="K113" s="576" t="str">
        <f>'4.1_検定決定確認シート_機器詳細リスト'!K113</f>
        <v>当日確認</v>
      </c>
      <c r="L113" s="726" t="str">
        <f>'4.1_検定決定確認シート_機器詳細リスト'!L113</f>
        <v>当日確認</v>
      </c>
      <c r="M113" s="726" t="str">
        <f>'4.1_検定決定確認シート_機器詳細リスト'!M113</f>
        <v>当日確認</v>
      </c>
      <c r="N113" s="726" t="str">
        <f>'4.1_検定決定確認シート_機器詳細リスト'!N113</f>
        <v>当日確認</v>
      </c>
      <c r="O113" s="726" t="str">
        <f>'4.1_検定決定確認シート_機器詳細リスト'!P113</f>
        <v>選択要</v>
      </c>
      <c r="P113" s="576" t="str">
        <f>'4.1_検定決定確認シート_機器詳細リスト'!Q113</f>
        <v>選択要</v>
      </c>
      <c r="Q113" s="576" t="str">
        <f>'4.1_検定決定確認シート_機器詳細リスト'!S113</f>
        <v>必須</v>
      </c>
      <c r="R113" s="584">
        <f>'4.1_検定決定確認シート_機器詳細リスト'!T113</f>
        <v>0</v>
      </c>
      <c r="S113" s="662" t="str">
        <f>'4.1_検定決定確認シート_機器詳細リスト'!U113</f>
        <v>必須</v>
      </c>
      <c r="T113" s="662" t="str">
        <f>'4.1_検定決定確認シート_機器詳細リスト'!V113</f>
        <v>必須</v>
      </c>
      <c r="U113" s="563" t="str">
        <f>'4.1_検定決定確認シート_機器詳細リスト'!W113</f>
        <v>必須</v>
      </c>
      <c r="V113" s="566" t="s">
        <v>51</v>
      </c>
      <c r="W113" s="723">
        <f>'4.1_検定決定確認シート_機器詳細リスト'!AA113</f>
        <v>0</v>
      </c>
      <c r="X113" s="659" t="str">
        <f>'4.1_検定決定確認シート_機器詳細リスト'!AB113&amp;"～"&amp;'4.1_検定決定確認シート_機器詳細リスト'!AC113&amp;"g"</f>
        <v>必須～必須g</v>
      </c>
      <c r="Y113" s="70" t="s">
        <v>92</v>
      </c>
      <c r="Z113" s="212" t="str">
        <f>'4.1_検定決定確認シート_機器詳細リスト'!AK113</f>
        <v>必須</v>
      </c>
      <c r="AA113" s="214" t="str">
        <f>'4.1_検定決定確認シート_機器詳細リスト'!AL113</f>
        <v>必須</v>
      </c>
      <c r="AB113" s="321" t="str">
        <f>'4.1_検定決定確認シート_機器詳細リスト'!AO113</f>
        <v>必須</v>
      </c>
      <c r="AC113" s="310" t="str">
        <f>'4.1_検定決定確認シート_機器詳細リスト'!AP113</f>
        <v>2個以上用意ください</v>
      </c>
    </row>
    <row r="114" spans="1:29" ht="24" customHeight="1" x14ac:dyDescent="0.2">
      <c r="A114" s="305"/>
      <c r="B114" s="575"/>
      <c r="C114" s="657"/>
      <c r="D114" s="477"/>
      <c r="E114" s="555"/>
      <c r="F114" s="585"/>
      <c r="G114" s="585"/>
      <c r="H114" s="579"/>
      <c r="I114" s="555"/>
      <c r="J114" s="477"/>
      <c r="K114" s="477"/>
      <c r="L114" s="727"/>
      <c r="M114" s="727"/>
      <c r="N114" s="727"/>
      <c r="O114" s="727"/>
      <c r="P114" s="477"/>
      <c r="Q114" s="477"/>
      <c r="R114" s="585"/>
      <c r="S114" s="663"/>
      <c r="T114" s="663"/>
      <c r="U114" s="564"/>
      <c r="V114" s="567"/>
      <c r="W114" s="724"/>
      <c r="X114" s="660"/>
      <c r="Y114" s="69" t="s">
        <v>93</v>
      </c>
      <c r="Z114" s="213" t="str">
        <f>'4.1_検定決定確認シート_機器詳細リスト'!AK114</f>
        <v>必須</v>
      </c>
      <c r="AA114" s="215" t="str">
        <f>'4.1_検定決定確認シート_機器詳細リスト'!AL114</f>
        <v>必須</v>
      </c>
      <c r="AB114" s="313" t="str">
        <f>'4.1_検定決定確認シート_機器詳細リスト'!AO114</f>
        <v>必須</v>
      </c>
      <c r="AC114" s="311" t="str">
        <f>'4.1_検定決定確認シート_機器詳細リスト'!AP114</f>
        <v>2個以上用意ください</v>
      </c>
    </row>
    <row r="115" spans="1:29" ht="24" customHeight="1" x14ac:dyDescent="0.2">
      <c r="A115" s="305"/>
      <c r="B115" s="575"/>
      <c r="C115" s="657"/>
      <c r="D115" s="477"/>
      <c r="E115" s="555"/>
      <c r="F115" s="585"/>
      <c r="G115" s="585"/>
      <c r="H115" s="579"/>
      <c r="I115" s="555"/>
      <c r="J115" s="477"/>
      <c r="K115" s="477"/>
      <c r="L115" s="727"/>
      <c r="M115" s="727"/>
      <c r="N115" s="727"/>
      <c r="O115" s="727"/>
      <c r="P115" s="477"/>
      <c r="Q115" s="477"/>
      <c r="R115" s="585"/>
      <c r="S115" s="663"/>
      <c r="T115" s="663"/>
      <c r="U115" s="564"/>
      <c r="V115" s="567"/>
      <c r="W115" s="724"/>
      <c r="X115" s="660"/>
      <c r="Y115" s="69" t="s">
        <v>22</v>
      </c>
      <c r="Z115" s="213" t="str">
        <f>'4.1_検定決定確認シート_機器詳細リスト'!AK115</f>
        <v>必要に応じて記載</v>
      </c>
      <c r="AA115" s="215" t="str">
        <f>'4.1_検定決定確認シート_機器詳細リスト'!AL115</f>
        <v>必要に応じて記載</v>
      </c>
      <c r="AB115" s="313" t="str">
        <f>'4.1_検定決定確認シート_機器詳細リスト'!AO115</f>
        <v>必要に応じて</v>
      </c>
      <c r="AC115" s="311" t="str">
        <f>'4.1_検定決定確認シート_機器詳細リスト'!AP115</f>
        <v>必要に応じて</v>
      </c>
    </row>
    <row r="116" spans="1:29" ht="24" customHeight="1" thickBot="1" x14ac:dyDescent="0.25">
      <c r="A116" s="305"/>
      <c r="B116" s="427"/>
      <c r="C116" s="658"/>
      <c r="D116" s="577"/>
      <c r="E116" s="556"/>
      <c r="F116" s="586"/>
      <c r="G116" s="586"/>
      <c r="H116" s="580"/>
      <c r="I116" s="556"/>
      <c r="J116" s="577"/>
      <c r="K116" s="577"/>
      <c r="L116" s="728"/>
      <c r="M116" s="728"/>
      <c r="N116" s="728"/>
      <c r="O116" s="728"/>
      <c r="P116" s="577"/>
      <c r="Q116" s="577"/>
      <c r="R116" s="586"/>
      <c r="S116" s="664"/>
      <c r="T116" s="664"/>
      <c r="U116" s="565"/>
      <c r="V116" s="568"/>
      <c r="W116" s="725"/>
      <c r="X116" s="661"/>
      <c r="Y116" s="71" t="s">
        <v>23</v>
      </c>
      <c r="Z116" s="314" t="str">
        <f>'4.1_検定決定確認シート_機器詳細リスト'!AK116</f>
        <v>必要に応じて記載</v>
      </c>
      <c r="AA116" s="315" t="str">
        <f>'4.1_検定決定確認シート_機器詳細リスト'!AL116</f>
        <v>必要に応じて記載</v>
      </c>
      <c r="AB116" s="316" t="str">
        <f>'4.1_検定決定確認シート_機器詳細リスト'!AO116</f>
        <v>必要に応じて</v>
      </c>
      <c r="AC116" s="312" t="str">
        <f>'4.1_検定決定確認シート_機器詳細リスト'!AP116</f>
        <v>必要に応じて</v>
      </c>
    </row>
    <row r="117" spans="1:29" ht="28.5" customHeight="1" x14ac:dyDescent="0.2">
      <c r="A117" s="305"/>
      <c r="B117" s="426">
        <v>29</v>
      </c>
      <c r="C117" s="656" t="s">
        <v>362</v>
      </c>
      <c r="D117" s="576" t="str">
        <f>'4.1_検定決定確認シート_機器詳細リスト'!D117</f>
        <v>選択要</v>
      </c>
      <c r="E117" s="554" t="str">
        <f>'4.1_検定決定確認シート_機器詳細リスト'!E117</f>
        <v>必須</v>
      </c>
      <c r="F117" s="584">
        <f>'4.1_検定決定確認シート_機器詳細リスト'!F117</f>
        <v>0</v>
      </c>
      <c r="G117" s="584">
        <f>'4.1_検定決定確認シート_機器詳細リスト'!G117</f>
        <v>0</v>
      </c>
      <c r="H117" s="578">
        <f>'4.1_検定決定確認シート_機器詳細リスト'!H117</f>
        <v>0</v>
      </c>
      <c r="I117" s="554" t="str">
        <f>'4.1_検定決定確認シート_機器詳細リスト'!I117</f>
        <v>必須</v>
      </c>
      <c r="J117" s="576" t="str">
        <f>'4.1_検定決定確認シート_機器詳細リスト'!J117</f>
        <v>当日確認</v>
      </c>
      <c r="K117" s="576" t="str">
        <f>'4.1_検定決定確認シート_機器詳細リスト'!K117</f>
        <v>当日確認</v>
      </c>
      <c r="L117" s="726" t="str">
        <f>'4.1_検定決定確認シート_機器詳細リスト'!L117</f>
        <v>当日確認</v>
      </c>
      <c r="M117" s="726" t="str">
        <f>'4.1_検定決定確認シート_機器詳細リスト'!M117</f>
        <v>当日確認</v>
      </c>
      <c r="N117" s="726" t="str">
        <f>'4.1_検定決定確認シート_機器詳細リスト'!N117</f>
        <v>当日確認</v>
      </c>
      <c r="O117" s="726" t="str">
        <f>'4.1_検定決定確認シート_機器詳細リスト'!P117</f>
        <v>選択要</v>
      </c>
      <c r="P117" s="576" t="str">
        <f>'4.1_検定決定確認シート_機器詳細リスト'!Q117</f>
        <v>選択要</v>
      </c>
      <c r="Q117" s="576" t="str">
        <f>'4.1_検定決定確認シート_機器詳細リスト'!S117</f>
        <v>必須</v>
      </c>
      <c r="R117" s="584">
        <f>'4.1_検定決定確認シート_機器詳細リスト'!T117</f>
        <v>0</v>
      </c>
      <c r="S117" s="662" t="str">
        <f>'4.1_検定決定確認シート_機器詳細リスト'!U117</f>
        <v>必須</v>
      </c>
      <c r="T117" s="662" t="str">
        <f>'4.1_検定決定確認シート_機器詳細リスト'!V117</f>
        <v>必須</v>
      </c>
      <c r="U117" s="563" t="str">
        <f>'4.1_検定決定確認シート_機器詳細リスト'!W117</f>
        <v>必須</v>
      </c>
      <c r="V117" s="566" t="s">
        <v>51</v>
      </c>
      <c r="W117" s="723">
        <f>'4.1_検定決定確認シート_機器詳細リスト'!AA117</f>
        <v>0</v>
      </c>
      <c r="X117" s="659" t="str">
        <f>'4.1_検定決定確認シート_機器詳細リスト'!AB117&amp;"～"&amp;'4.1_検定決定確認シート_機器詳細リスト'!AC117&amp;"g"</f>
        <v>必須～必須g</v>
      </c>
      <c r="Y117" s="70" t="s">
        <v>92</v>
      </c>
      <c r="Z117" s="212" t="str">
        <f>'4.1_検定決定確認シート_機器詳細リスト'!AK117</f>
        <v>必須</v>
      </c>
      <c r="AA117" s="214" t="str">
        <f>'4.1_検定決定確認シート_機器詳細リスト'!AL117</f>
        <v>必須</v>
      </c>
      <c r="AB117" s="321" t="str">
        <f>'4.1_検定決定確認シート_機器詳細リスト'!AO117</f>
        <v>必須</v>
      </c>
      <c r="AC117" s="310" t="str">
        <f>'4.1_検定決定確認シート_機器詳細リスト'!AP117</f>
        <v>2個以上用意ください</v>
      </c>
    </row>
    <row r="118" spans="1:29" ht="24" customHeight="1" x14ac:dyDescent="0.2">
      <c r="A118" s="305"/>
      <c r="B118" s="575"/>
      <c r="C118" s="657"/>
      <c r="D118" s="477"/>
      <c r="E118" s="555"/>
      <c r="F118" s="585"/>
      <c r="G118" s="585"/>
      <c r="H118" s="579"/>
      <c r="I118" s="555"/>
      <c r="J118" s="477"/>
      <c r="K118" s="477"/>
      <c r="L118" s="727"/>
      <c r="M118" s="727"/>
      <c r="N118" s="727"/>
      <c r="O118" s="727"/>
      <c r="P118" s="477"/>
      <c r="Q118" s="477"/>
      <c r="R118" s="585"/>
      <c r="S118" s="663"/>
      <c r="T118" s="663"/>
      <c r="U118" s="564"/>
      <c r="V118" s="567"/>
      <c r="W118" s="724"/>
      <c r="X118" s="660"/>
      <c r="Y118" s="69" t="s">
        <v>93</v>
      </c>
      <c r="Z118" s="213" t="str">
        <f>'4.1_検定決定確認シート_機器詳細リスト'!AK118</f>
        <v>必須</v>
      </c>
      <c r="AA118" s="215" t="str">
        <f>'4.1_検定決定確認シート_機器詳細リスト'!AL118</f>
        <v>必須</v>
      </c>
      <c r="AB118" s="313" t="str">
        <f>'4.1_検定決定確認シート_機器詳細リスト'!AO118</f>
        <v>必須</v>
      </c>
      <c r="AC118" s="311" t="str">
        <f>'4.1_検定決定確認シート_機器詳細リスト'!AP118</f>
        <v>2個以上用意ください</v>
      </c>
    </row>
    <row r="119" spans="1:29" ht="24" customHeight="1" x14ac:dyDescent="0.2">
      <c r="A119" s="305"/>
      <c r="B119" s="575"/>
      <c r="C119" s="657"/>
      <c r="D119" s="477"/>
      <c r="E119" s="555"/>
      <c r="F119" s="585"/>
      <c r="G119" s="585"/>
      <c r="H119" s="579"/>
      <c r="I119" s="555"/>
      <c r="J119" s="477"/>
      <c r="K119" s="477"/>
      <c r="L119" s="727"/>
      <c r="M119" s="727"/>
      <c r="N119" s="727"/>
      <c r="O119" s="727"/>
      <c r="P119" s="477"/>
      <c r="Q119" s="477"/>
      <c r="R119" s="585"/>
      <c r="S119" s="663"/>
      <c r="T119" s="663"/>
      <c r="U119" s="564"/>
      <c r="V119" s="567"/>
      <c r="W119" s="724"/>
      <c r="X119" s="660"/>
      <c r="Y119" s="69" t="s">
        <v>22</v>
      </c>
      <c r="Z119" s="213" t="str">
        <f>'4.1_検定決定確認シート_機器詳細リスト'!AK119</f>
        <v>必要に応じて記載</v>
      </c>
      <c r="AA119" s="215" t="str">
        <f>'4.1_検定決定確認シート_機器詳細リスト'!AL119</f>
        <v>必要に応じて記載</v>
      </c>
      <c r="AB119" s="313" t="str">
        <f>'4.1_検定決定確認シート_機器詳細リスト'!AO119</f>
        <v>必要に応じて</v>
      </c>
      <c r="AC119" s="311" t="str">
        <f>'4.1_検定決定確認シート_機器詳細リスト'!AP119</f>
        <v>必要に応じて</v>
      </c>
    </row>
    <row r="120" spans="1:29" ht="24" customHeight="1" thickBot="1" x14ac:dyDescent="0.25">
      <c r="A120" s="305"/>
      <c r="B120" s="427"/>
      <c r="C120" s="658"/>
      <c r="D120" s="577"/>
      <c r="E120" s="556"/>
      <c r="F120" s="586"/>
      <c r="G120" s="586"/>
      <c r="H120" s="580"/>
      <c r="I120" s="556"/>
      <c r="J120" s="577"/>
      <c r="K120" s="577"/>
      <c r="L120" s="728"/>
      <c r="M120" s="728"/>
      <c r="N120" s="728"/>
      <c r="O120" s="728"/>
      <c r="P120" s="577"/>
      <c r="Q120" s="577"/>
      <c r="R120" s="586"/>
      <c r="S120" s="664"/>
      <c r="T120" s="664"/>
      <c r="U120" s="565"/>
      <c r="V120" s="568"/>
      <c r="W120" s="725"/>
      <c r="X120" s="661"/>
      <c r="Y120" s="71" t="s">
        <v>23</v>
      </c>
      <c r="Z120" s="314" t="str">
        <f>'4.1_検定決定確認シート_機器詳細リスト'!AK120</f>
        <v>必要に応じて記載</v>
      </c>
      <c r="AA120" s="315" t="str">
        <f>'4.1_検定決定確認シート_機器詳細リスト'!AL120</f>
        <v>必要に応じて記載</v>
      </c>
      <c r="AB120" s="316" t="str">
        <f>'4.1_検定決定確認シート_機器詳細リスト'!AO120</f>
        <v>必要に応じて</v>
      </c>
      <c r="AC120" s="312" t="str">
        <f>'4.1_検定決定確認シート_機器詳細リスト'!AP120</f>
        <v>必要に応じて</v>
      </c>
    </row>
    <row r="121" spans="1:29" ht="28.5" customHeight="1" x14ac:dyDescent="0.2">
      <c r="A121" s="305"/>
      <c r="B121" s="426">
        <v>30</v>
      </c>
      <c r="C121" s="656" t="s">
        <v>362</v>
      </c>
      <c r="D121" s="576" t="str">
        <f>'4.1_検定決定確認シート_機器詳細リスト'!D121</f>
        <v>選択要</v>
      </c>
      <c r="E121" s="554" t="str">
        <f>'4.1_検定決定確認シート_機器詳細リスト'!E121</f>
        <v>必須</v>
      </c>
      <c r="F121" s="584">
        <f>'4.1_検定決定確認シート_機器詳細リスト'!F121</f>
        <v>0</v>
      </c>
      <c r="G121" s="584">
        <f>'4.1_検定決定確認シート_機器詳細リスト'!G121</f>
        <v>0</v>
      </c>
      <c r="H121" s="578">
        <f>'4.1_検定決定確認シート_機器詳細リスト'!H121</f>
        <v>0</v>
      </c>
      <c r="I121" s="554" t="str">
        <f>'4.1_検定決定確認シート_機器詳細リスト'!I121</f>
        <v>必須</v>
      </c>
      <c r="J121" s="576" t="str">
        <f>'4.1_検定決定確認シート_機器詳細リスト'!J121</f>
        <v>当日確認</v>
      </c>
      <c r="K121" s="576" t="str">
        <f>'4.1_検定決定確認シート_機器詳細リスト'!K121</f>
        <v>当日確認</v>
      </c>
      <c r="L121" s="726" t="str">
        <f>'4.1_検定決定確認シート_機器詳細リスト'!L121</f>
        <v>当日確認</v>
      </c>
      <c r="M121" s="726" t="str">
        <f>'4.1_検定決定確認シート_機器詳細リスト'!M121</f>
        <v>当日確認</v>
      </c>
      <c r="N121" s="726" t="str">
        <f>'4.1_検定決定確認シート_機器詳細リスト'!N121</f>
        <v>当日確認</v>
      </c>
      <c r="O121" s="726" t="str">
        <f>'4.1_検定決定確認シート_機器詳細リスト'!P121</f>
        <v>選択要</v>
      </c>
      <c r="P121" s="576" t="str">
        <f>'4.1_検定決定確認シート_機器詳細リスト'!Q121</f>
        <v>選択要</v>
      </c>
      <c r="Q121" s="576" t="str">
        <f>'4.1_検定決定確認シート_機器詳細リスト'!S121</f>
        <v>必須</v>
      </c>
      <c r="R121" s="584">
        <f>'4.1_検定決定確認シート_機器詳細リスト'!T121</f>
        <v>0</v>
      </c>
      <c r="S121" s="662" t="str">
        <f>'4.1_検定決定確認シート_機器詳細リスト'!U121</f>
        <v>必須</v>
      </c>
      <c r="T121" s="662" t="str">
        <f>'4.1_検定決定確認シート_機器詳細リスト'!V121</f>
        <v>必須</v>
      </c>
      <c r="U121" s="563" t="str">
        <f>'4.1_検定決定確認シート_機器詳細リスト'!W121</f>
        <v>必須</v>
      </c>
      <c r="V121" s="566" t="s">
        <v>51</v>
      </c>
      <c r="W121" s="723">
        <f>'4.1_検定決定確認シート_機器詳細リスト'!AA121</f>
        <v>0</v>
      </c>
      <c r="X121" s="659" t="str">
        <f>'4.1_検定決定確認シート_機器詳細リスト'!AB121&amp;"～"&amp;'4.1_検定決定確認シート_機器詳細リスト'!AC121&amp;"g"</f>
        <v>必須～必須g</v>
      </c>
      <c r="Y121" s="70" t="s">
        <v>92</v>
      </c>
      <c r="Z121" s="212" t="str">
        <f>'4.1_検定決定確認シート_機器詳細リスト'!AK121</f>
        <v>必須</v>
      </c>
      <c r="AA121" s="214" t="str">
        <f>'4.1_検定決定確認シート_機器詳細リスト'!AL121</f>
        <v>必須</v>
      </c>
      <c r="AB121" s="321" t="str">
        <f>'4.1_検定決定確認シート_機器詳細リスト'!AO121</f>
        <v>必須</v>
      </c>
      <c r="AC121" s="310" t="str">
        <f>'4.1_検定決定確認シート_機器詳細リスト'!AP121</f>
        <v>2個以上用意ください</v>
      </c>
    </row>
    <row r="122" spans="1:29" ht="24" customHeight="1" x14ac:dyDescent="0.2">
      <c r="A122" s="305"/>
      <c r="B122" s="575"/>
      <c r="C122" s="657"/>
      <c r="D122" s="477"/>
      <c r="E122" s="555"/>
      <c r="F122" s="585"/>
      <c r="G122" s="585"/>
      <c r="H122" s="579"/>
      <c r="I122" s="555"/>
      <c r="J122" s="477"/>
      <c r="K122" s="477"/>
      <c r="L122" s="727"/>
      <c r="M122" s="727"/>
      <c r="N122" s="727"/>
      <c r="O122" s="727"/>
      <c r="P122" s="477"/>
      <c r="Q122" s="477"/>
      <c r="R122" s="585"/>
      <c r="S122" s="663"/>
      <c r="T122" s="663"/>
      <c r="U122" s="564"/>
      <c r="V122" s="567"/>
      <c r="W122" s="724"/>
      <c r="X122" s="660"/>
      <c r="Y122" s="69" t="s">
        <v>93</v>
      </c>
      <c r="Z122" s="213" t="str">
        <f>'4.1_検定決定確認シート_機器詳細リスト'!AK122</f>
        <v>必須</v>
      </c>
      <c r="AA122" s="215" t="str">
        <f>'4.1_検定決定確認シート_機器詳細リスト'!AL122</f>
        <v>必須</v>
      </c>
      <c r="AB122" s="313" t="str">
        <f>'4.1_検定決定確認シート_機器詳細リスト'!AO122</f>
        <v>必須</v>
      </c>
      <c r="AC122" s="311" t="str">
        <f>'4.1_検定決定確認シート_機器詳細リスト'!AP122</f>
        <v>2個以上用意ください</v>
      </c>
    </row>
    <row r="123" spans="1:29" ht="24" customHeight="1" x14ac:dyDescent="0.2">
      <c r="A123" s="305"/>
      <c r="B123" s="575"/>
      <c r="C123" s="657"/>
      <c r="D123" s="477"/>
      <c r="E123" s="555"/>
      <c r="F123" s="585"/>
      <c r="G123" s="585"/>
      <c r="H123" s="579"/>
      <c r="I123" s="555"/>
      <c r="J123" s="477"/>
      <c r="K123" s="477"/>
      <c r="L123" s="727"/>
      <c r="M123" s="727"/>
      <c r="N123" s="727"/>
      <c r="O123" s="727"/>
      <c r="P123" s="477"/>
      <c r="Q123" s="477"/>
      <c r="R123" s="585"/>
      <c r="S123" s="663"/>
      <c r="T123" s="663"/>
      <c r="U123" s="564"/>
      <c r="V123" s="567"/>
      <c r="W123" s="724"/>
      <c r="X123" s="660"/>
      <c r="Y123" s="69" t="s">
        <v>22</v>
      </c>
      <c r="Z123" s="213" t="str">
        <f>'4.1_検定決定確認シート_機器詳細リスト'!AK123</f>
        <v>必要に応じて記載</v>
      </c>
      <c r="AA123" s="215" t="str">
        <f>'4.1_検定決定確認シート_機器詳細リスト'!AL123</f>
        <v>必要に応じて記載</v>
      </c>
      <c r="AB123" s="313" t="str">
        <f>'4.1_検定決定確認シート_機器詳細リスト'!AO123</f>
        <v>必要に応じて</v>
      </c>
      <c r="AC123" s="311" t="str">
        <f>'4.1_検定決定確認シート_機器詳細リスト'!AP123</f>
        <v>必要に応じて</v>
      </c>
    </row>
    <row r="124" spans="1:29" ht="24" customHeight="1" thickBot="1" x14ac:dyDescent="0.25">
      <c r="A124" s="305"/>
      <c r="B124" s="427"/>
      <c r="C124" s="658"/>
      <c r="D124" s="577"/>
      <c r="E124" s="556"/>
      <c r="F124" s="586"/>
      <c r="G124" s="586"/>
      <c r="H124" s="580"/>
      <c r="I124" s="556"/>
      <c r="J124" s="577"/>
      <c r="K124" s="577"/>
      <c r="L124" s="728"/>
      <c r="M124" s="728"/>
      <c r="N124" s="728"/>
      <c r="O124" s="728"/>
      <c r="P124" s="577"/>
      <c r="Q124" s="577"/>
      <c r="R124" s="586"/>
      <c r="S124" s="664"/>
      <c r="T124" s="664"/>
      <c r="U124" s="565"/>
      <c r="V124" s="568"/>
      <c r="W124" s="725"/>
      <c r="X124" s="661"/>
      <c r="Y124" s="71" t="s">
        <v>23</v>
      </c>
      <c r="Z124" s="314" t="str">
        <f>'4.1_検定決定確認シート_機器詳細リスト'!AK124</f>
        <v>必要に応じて記載</v>
      </c>
      <c r="AA124" s="315" t="str">
        <f>'4.1_検定決定確認シート_機器詳細リスト'!AL124</f>
        <v>必要に応じて記載</v>
      </c>
      <c r="AB124" s="316" t="str">
        <f>'4.1_検定決定確認シート_機器詳細リスト'!AO124</f>
        <v>必要に応じて</v>
      </c>
      <c r="AC124" s="312" t="str">
        <f>'4.1_検定決定確認シート_機器詳細リスト'!AP124</f>
        <v>必要に応じて</v>
      </c>
    </row>
    <row r="125" spans="1:29" ht="28.5" customHeight="1" x14ac:dyDescent="0.2">
      <c r="A125" s="305"/>
      <c r="B125" s="426">
        <v>31</v>
      </c>
      <c r="C125" s="656" t="s">
        <v>362</v>
      </c>
      <c r="D125" s="576" t="str">
        <f>'4.1_検定決定確認シート_機器詳細リスト'!D125</f>
        <v>選択要</v>
      </c>
      <c r="E125" s="554" t="str">
        <f>'4.1_検定決定確認シート_機器詳細リスト'!E125</f>
        <v>必須</v>
      </c>
      <c r="F125" s="584">
        <f>'4.1_検定決定確認シート_機器詳細リスト'!F125</f>
        <v>0</v>
      </c>
      <c r="G125" s="584">
        <f>'4.1_検定決定確認シート_機器詳細リスト'!G125</f>
        <v>0</v>
      </c>
      <c r="H125" s="578">
        <f>'4.1_検定決定確認シート_機器詳細リスト'!H125</f>
        <v>0</v>
      </c>
      <c r="I125" s="554" t="str">
        <f>'4.1_検定決定確認シート_機器詳細リスト'!I125</f>
        <v>必須</v>
      </c>
      <c r="J125" s="576" t="str">
        <f>'4.1_検定決定確認シート_機器詳細リスト'!J125</f>
        <v>当日確認</v>
      </c>
      <c r="K125" s="576" t="str">
        <f>'4.1_検定決定確認シート_機器詳細リスト'!K125</f>
        <v>当日確認</v>
      </c>
      <c r="L125" s="726" t="str">
        <f>'4.1_検定決定確認シート_機器詳細リスト'!L125</f>
        <v>当日確認</v>
      </c>
      <c r="M125" s="726" t="str">
        <f>'4.1_検定決定確認シート_機器詳細リスト'!M125</f>
        <v>当日確認</v>
      </c>
      <c r="N125" s="726" t="str">
        <f>'4.1_検定決定確認シート_機器詳細リスト'!N125</f>
        <v>当日確認</v>
      </c>
      <c r="O125" s="726" t="str">
        <f>'4.1_検定決定確認シート_機器詳細リスト'!P125</f>
        <v>選択要</v>
      </c>
      <c r="P125" s="576" t="str">
        <f>'4.1_検定決定確認シート_機器詳細リスト'!Q125</f>
        <v>選択要</v>
      </c>
      <c r="Q125" s="576" t="str">
        <f>'4.1_検定決定確認シート_機器詳細リスト'!S125</f>
        <v>必須</v>
      </c>
      <c r="R125" s="584">
        <f>'4.1_検定決定確認シート_機器詳細リスト'!T125</f>
        <v>0</v>
      </c>
      <c r="S125" s="662" t="str">
        <f>'4.1_検定決定確認シート_機器詳細リスト'!U125</f>
        <v>必須</v>
      </c>
      <c r="T125" s="662" t="str">
        <f>'4.1_検定決定確認シート_機器詳細リスト'!V125</f>
        <v>必須</v>
      </c>
      <c r="U125" s="563" t="str">
        <f>'4.1_検定決定確認シート_機器詳細リスト'!W125</f>
        <v>必須</v>
      </c>
      <c r="V125" s="566" t="s">
        <v>51</v>
      </c>
      <c r="W125" s="723">
        <f>'4.1_検定決定確認シート_機器詳細リスト'!AA125</f>
        <v>0</v>
      </c>
      <c r="X125" s="659" t="str">
        <f>'4.1_検定決定確認シート_機器詳細リスト'!AB125&amp;"～"&amp;'4.1_検定決定確認シート_機器詳細リスト'!AC125&amp;"g"</f>
        <v>必須～必須g</v>
      </c>
      <c r="Y125" s="70" t="s">
        <v>92</v>
      </c>
      <c r="Z125" s="212" t="str">
        <f>'4.1_検定決定確認シート_機器詳細リスト'!AK125</f>
        <v>必須</v>
      </c>
      <c r="AA125" s="214" t="str">
        <f>'4.1_検定決定確認シート_機器詳細リスト'!AL125</f>
        <v>必須</v>
      </c>
      <c r="AB125" s="321" t="str">
        <f>'4.1_検定決定確認シート_機器詳細リスト'!AO125</f>
        <v>必須</v>
      </c>
      <c r="AC125" s="310" t="str">
        <f>'4.1_検定決定確認シート_機器詳細リスト'!AP125</f>
        <v>2個以上用意ください</v>
      </c>
    </row>
    <row r="126" spans="1:29" ht="24" customHeight="1" x14ac:dyDescent="0.2">
      <c r="A126" s="305"/>
      <c r="B126" s="575"/>
      <c r="C126" s="657"/>
      <c r="D126" s="477"/>
      <c r="E126" s="555"/>
      <c r="F126" s="585"/>
      <c r="G126" s="585"/>
      <c r="H126" s="579"/>
      <c r="I126" s="555"/>
      <c r="J126" s="477"/>
      <c r="K126" s="477"/>
      <c r="L126" s="727"/>
      <c r="M126" s="727"/>
      <c r="N126" s="727"/>
      <c r="O126" s="727"/>
      <c r="P126" s="477"/>
      <c r="Q126" s="477"/>
      <c r="R126" s="585"/>
      <c r="S126" s="663"/>
      <c r="T126" s="663"/>
      <c r="U126" s="564"/>
      <c r="V126" s="567"/>
      <c r="W126" s="724"/>
      <c r="X126" s="660"/>
      <c r="Y126" s="69" t="s">
        <v>93</v>
      </c>
      <c r="Z126" s="213" t="str">
        <f>'4.1_検定決定確認シート_機器詳細リスト'!AK126</f>
        <v>必須</v>
      </c>
      <c r="AA126" s="215" t="str">
        <f>'4.1_検定決定確認シート_機器詳細リスト'!AL126</f>
        <v>必須</v>
      </c>
      <c r="AB126" s="313" t="str">
        <f>'4.1_検定決定確認シート_機器詳細リスト'!AO126</f>
        <v>必須</v>
      </c>
      <c r="AC126" s="311" t="str">
        <f>'4.1_検定決定確認シート_機器詳細リスト'!AP126</f>
        <v>2個以上用意ください</v>
      </c>
    </row>
    <row r="127" spans="1:29" ht="24" customHeight="1" x14ac:dyDescent="0.2">
      <c r="A127" s="305"/>
      <c r="B127" s="575"/>
      <c r="C127" s="657"/>
      <c r="D127" s="477"/>
      <c r="E127" s="555"/>
      <c r="F127" s="585"/>
      <c r="G127" s="585"/>
      <c r="H127" s="579"/>
      <c r="I127" s="555"/>
      <c r="J127" s="477"/>
      <c r="K127" s="477"/>
      <c r="L127" s="727"/>
      <c r="M127" s="727"/>
      <c r="N127" s="727"/>
      <c r="O127" s="727"/>
      <c r="P127" s="477"/>
      <c r="Q127" s="477"/>
      <c r="R127" s="585"/>
      <c r="S127" s="663"/>
      <c r="T127" s="663"/>
      <c r="U127" s="564"/>
      <c r="V127" s="567"/>
      <c r="W127" s="724"/>
      <c r="X127" s="660"/>
      <c r="Y127" s="69" t="s">
        <v>22</v>
      </c>
      <c r="Z127" s="213" t="str">
        <f>'4.1_検定決定確認シート_機器詳細リスト'!AK127</f>
        <v>必要に応じて記載</v>
      </c>
      <c r="AA127" s="215" t="str">
        <f>'4.1_検定決定確認シート_機器詳細リスト'!AL127</f>
        <v>必要に応じて記載</v>
      </c>
      <c r="AB127" s="313" t="str">
        <f>'4.1_検定決定確認シート_機器詳細リスト'!AO127</f>
        <v>必要に応じて</v>
      </c>
      <c r="AC127" s="311" t="str">
        <f>'4.1_検定決定確認シート_機器詳細リスト'!AP127</f>
        <v>必要に応じて</v>
      </c>
    </row>
    <row r="128" spans="1:29" ht="24" customHeight="1" thickBot="1" x14ac:dyDescent="0.25">
      <c r="A128" s="305"/>
      <c r="B128" s="427"/>
      <c r="C128" s="658"/>
      <c r="D128" s="577"/>
      <c r="E128" s="556"/>
      <c r="F128" s="586"/>
      <c r="G128" s="586"/>
      <c r="H128" s="580"/>
      <c r="I128" s="556"/>
      <c r="J128" s="577"/>
      <c r="K128" s="577"/>
      <c r="L128" s="728"/>
      <c r="M128" s="728"/>
      <c r="N128" s="728"/>
      <c r="O128" s="728"/>
      <c r="P128" s="577"/>
      <c r="Q128" s="577"/>
      <c r="R128" s="586"/>
      <c r="S128" s="664"/>
      <c r="T128" s="664"/>
      <c r="U128" s="565"/>
      <c r="V128" s="568"/>
      <c r="W128" s="725"/>
      <c r="X128" s="661"/>
      <c r="Y128" s="71" t="s">
        <v>23</v>
      </c>
      <c r="Z128" s="314" t="str">
        <f>'4.1_検定決定確認シート_機器詳細リスト'!AK128</f>
        <v>必要に応じて記載</v>
      </c>
      <c r="AA128" s="315" t="str">
        <f>'4.1_検定決定確認シート_機器詳細リスト'!AL128</f>
        <v>必要に応じて記載</v>
      </c>
      <c r="AB128" s="316" t="str">
        <f>'4.1_検定決定確認シート_機器詳細リスト'!AO128</f>
        <v>必要に応じて</v>
      </c>
      <c r="AC128" s="312" t="str">
        <f>'4.1_検定決定確認シート_機器詳細リスト'!AP128</f>
        <v>必要に応じて</v>
      </c>
    </row>
    <row r="129" spans="1:29" ht="28.5" customHeight="1" x14ac:dyDescent="0.2">
      <c r="A129" s="305"/>
      <c r="B129" s="426">
        <v>32</v>
      </c>
      <c r="C129" s="656" t="s">
        <v>362</v>
      </c>
      <c r="D129" s="576" t="str">
        <f>'4.1_検定決定確認シート_機器詳細リスト'!D129</f>
        <v>選択要</v>
      </c>
      <c r="E129" s="554" t="str">
        <f>'4.1_検定決定確認シート_機器詳細リスト'!E129</f>
        <v>必須</v>
      </c>
      <c r="F129" s="584">
        <f>'4.1_検定決定確認シート_機器詳細リスト'!F129</f>
        <v>0</v>
      </c>
      <c r="G129" s="584">
        <f>'4.1_検定決定確認シート_機器詳細リスト'!G129</f>
        <v>0</v>
      </c>
      <c r="H129" s="578">
        <f>'4.1_検定決定確認シート_機器詳細リスト'!H129</f>
        <v>0</v>
      </c>
      <c r="I129" s="554" t="str">
        <f>'4.1_検定決定確認シート_機器詳細リスト'!I129</f>
        <v>必須</v>
      </c>
      <c r="J129" s="576" t="str">
        <f>'4.1_検定決定確認シート_機器詳細リスト'!J129</f>
        <v>当日確認</v>
      </c>
      <c r="K129" s="576" t="str">
        <f>'4.1_検定決定確認シート_機器詳細リスト'!K129</f>
        <v>当日確認</v>
      </c>
      <c r="L129" s="726" t="str">
        <f>'4.1_検定決定確認シート_機器詳細リスト'!L129</f>
        <v>当日確認</v>
      </c>
      <c r="M129" s="726" t="str">
        <f>'4.1_検定決定確認シート_機器詳細リスト'!M129</f>
        <v>当日確認</v>
      </c>
      <c r="N129" s="726" t="str">
        <f>'4.1_検定決定確認シート_機器詳細リスト'!N129</f>
        <v>当日確認</v>
      </c>
      <c r="O129" s="726" t="str">
        <f>'4.1_検定決定確認シート_機器詳細リスト'!P129</f>
        <v>選択要</v>
      </c>
      <c r="P129" s="576" t="str">
        <f>'4.1_検定決定確認シート_機器詳細リスト'!Q129</f>
        <v>選択要</v>
      </c>
      <c r="Q129" s="576" t="str">
        <f>'4.1_検定決定確認シート_機器詳細リスト'!S129</f>
        <v>必須</v>
      </c>
      <c r="R129" s="584">
        <f>'4.1_検定決定確認シート_機器詳細リスト'!T129</f>
        <v>0</v>
      </c>
      <c r="S129" s="662" t="str">
        <f>'4.1_検定決定確認シート_機器詳細リスト'!U129</f>
        <v>必須</v>
      </c>
      <c r="T129" s="662" t="str">
        <f>'4.1_検定決定確認シート_機器詳細リスト'!V129</f>
        <v>必須</v>
      </c>
      <c r="U129" s="563" t="str">
        <f>'4.1_検定決定確認シート_機器詳細リスト'!W129</f>
        <v>必須</v>
      </c>
      <c r="V129" s="566" t="s">
        <v>51</v>
      </c>
      <c r="W129" s="723">
        <f>'4.1_検定決定確認シート_機器詳細リスト'!AA129</f>
        <v>0</v>
      </c>
      <c r="X129" s="659" t="str">
        <f>'4.1_検定決定確認シート_機器詳細リスト'!AB129&amp;"～"&amp;'4.1_検定決定確認シート_機器詳細リスト'!AC129&amp;"g"</f>
        <v>必須～必須g</v>
      </c>
      <c r="Y129" s="70" t="s">
        <v>92</v>
      </c>
      <c r="Z129" s="212" t="str">
        <f>'4.1_検定決定確認シート_機器詳細リスト'!AK129</f>
        <v>必須</v>
      </c>
      <c r="AA129" s="214" t="str">
        <f>'4.1_検定決定確認シート_機器詳細リスト'!AL129</f>
        <v>必須</v>
      </c>
      <c r="AB129" s="321" t="str">
        <f>'4.1_検定決定確認シート_機器詳細リスト'!AO129</f>
        <v>必須</v>
      </c>
      <c r="AC129" s="310" t="str">
        <f>'4.1_検定決定確認シート_機器詳細リスト'!AP129</f>
        <v>2個以上用意ください</v>
      </c>
    </row>
    <row r="130" spans="1:29" ht="24" customHeight="1" x14ac:dyDescent="0.2">
      <c r="A130" s="305"/>
      <c r="B130" s="575"/>
      <c r="C130" s="657"/>
      <c r="D130" s="477"/>
      <c r="E130" s="555"/>
      <c r="F130" s="585"/>
      <c r="G130" s="585"/>
      <c r="H130" s="579"/>
      <c r="I130" s="555"/>
      <c r="J130" s="477"/>
      <c r="K130" s="477"/>
      <c r="L130" s="727"/>
      <c r="M130" s="727"/>
      <c r="N130" s="727"/>
      <c r="O130" s="727"/>
      <c r="P130" s="477"/>
      <c r="Q130" s="477"/>
      <c r="R130" s="585"/>
      <c r="S130" s="663"/>
      <c r="T130" s="663"/>
      <c r="U130" s="564"/>
      <c r="V130" s="567"/>
      <c r="W130" s="724"/>
      <c r="X130" s="660"/>
      <c r="Y130" s="69" t="s">
        <v>93</v>
      </c>
      <c r="Z130" s="213" t="str">
        <f>'4.1_検定決定確認シート_機器詳細リスト'!AK130</f>
        <v>必須</v>
      </c>
      <c r="AA130" s="215" t="str">
        <f>'4.1_検定決定確認シート_機器詳細リスト'!AL130</f>
        <v>必須</v>
      </c>
      <c r="AB130" s="313" t="str">
        <f>'4.1_検定決定確認シート_機器詳細リスト'!AO130</f>
        <v>必須</v>
      </c>
      <c r="AC130" s="311" t="str">
        <f>'4.1_検定決定確認シート_機器詳細リスト'!AP130</f>
        <v>2個以上用意ください</v>
      </c>
    </row>
    <row r="131" spans="1:29" ht="24" customHeight="1" x14ac:dyDescent="0.2">
      <c r="A131" s="305"/>
      <c r="B131" s="575"/>
      <c r="C131" s="657"/>
      <c r="D131" s="477"/>
      <c r="E131" s="555"/>
      <c r="F131" s="585"/>
      <c r="G131" s="585"/>
      <c r="H131" s="579"/>
      <c r="I131" s="555"/>
      <c r="J131" s="477"/>
      <c r="K131" s="477"/>
      <c r="L131" s="727"/>
      <c r="M131" s="727"/>
      <c r="N131" s="727"/>
      <c r="O131" s="727"/>
      <c r="P131" s="477"/>
      <c r="Q131" s="477"/>
      <c r="R131" s="585"/>
      <c r="S131" s="663"/>
      <c r="T131" s="663"/>
      <c r="U131" s="564"/>
      <c r="V131" s="567"/>
      <c r="W131" s="724"/>
      <c r="X131" s="660"/>
      <c r="Y131" s="69" t="s">
        <v>22</v>
      </c>
      <c r="Z131" s="213" t="str">
        <f>'4.1_検定決定確認シート_機器詳細リスト'!AK131</f>
        <v>必要に応じて記載</v>
      </c>
      <c r="AA131" s="215" t="str">
        <f>'4.1_検定決定確認シート_機器詳細リスト'!AL131</f>
        <v>必要に応じて記載</v>
      </c>
      <c r="AB131" s="313" t="str">
        <f>'4.1_検定決定確認シート_機器詳細リスト'!AO131</f>
        <v>必要に応じて</v>
      </c>
      <c r="AC131" s="311" t="str">
        <f>'4.1_検定決定確認シート_機器詳細リスト'!AP131</f>
        <v>必要に応じて</v>
      </c>
    </row>
    <row r="132" spans="1:29" ht="24" customHeight="1" thickBot="1" x14ac:dyDescent="0.25">
      <c r="A132" s="305"/>
      <c r="B132" s="427"/>
      <c r="C132" s="658"/>
      <c r="D132" s="577"/>
      <c r="E132" s="556"/>
      <c r="F132" s="586"/>
      <c r="G132" s="586"/>
      <c r="H132" s="580"/>
      <c r="I132" s="556"/>
      <c r="J132" s="577"/>
      <c r="K132" s="577"/>
      <c r="L132" s="728"/>
      <c r="M132" s="728"/>
      <c r="N132" s="728"/>
      <c r="O132" s="728"/>
      <c r="P132" s="577"/>
      <c r="Q132" s="577"/>
      <c r="R132" s="586"/>
      <c r="S132" s="664"/>
      <c r="T132" s="664"/>
      <c r="U132" s="565"/>
      <c r="V132" s="568"/>
      <c r="W132" s="725"/>
      <c r="X132" s="661"/>
      <c r="Y132" s="71" t="s">
        <v>23</v>
      </c>
      <c r="Z132" s="314" t="str">
        <f>'4.1_検定決定確認シート_機器詳細リスト'!AK132</f>
        <v>必要に応じて記載</v>
      </c>
      <c r="AA132" s="315" t="str">
        <f>'4.1_検定決定確認シート_機器詳細リスト'!AL132</f>
        <v>必要に応じて記載</v>
      </c>
      <c r="AB132" s="316" t="str">
        <f>'4.1_検定決定確認シート_機器詳細リスト'!AO132</f>
        <v>必要に応じて</v>
      </c>
      <c r="AC132" s="312" t="str">
        <f>'4.1_検定決定確認シート_機器詳細リスト'!AP132</f>
        <v>必要に応じて</v>
      </c>
    </row>
    <row r="133" spans="1:29" ht="28.5" customHeight="1" x14ac:dyDescent="0.2">
      <c r="A133" s="305"/>
      <c r="B133" s="426">
        <v>33</v>
      </c>
      <c r="C133" s="656" t="s">
        <v>362</v>
      </c>
      <c r="D133" s="576" t="str">
        <f>'4.1_検定決定確認シート_機器詳細リスト'!D133</f>
        <v>選択要</v>
      </c>
      <c r="E133" s="554" t="str">
        <f>'4.1_検定決定確認シート_機器詳細リスト'!E133</f>
        <v>必須</v>
      </c>
      <c r="F133" s="584">
        <f>'4.1_検定決定確認シート_機器詳細リスト'!F133</f>
        <v>0</v>
      </c>
      <c r="G133" s="584">
        <f>'4.1_検定決定確認シート_機器詳細リスト'!G133</f>
        <v>0</v>
      </c>
      <c r="H133" s="578">
        <f>'4.1_検定決定確認シート_機器詳細リスト'!H133</f>
        <v>0</v>
      </c>
      <c r="I133" s="554" t="str">
        <f>'4.1_検定決定確認シート_機器詳細リスト'!I133</f>
        <v>必須</v>
      </c>
      <c r="J133" s="576" t="str">
        <f>'4.1_検定決定確認シート_機器詳細リスト'!J133</f>
        <v>当日確認</v>
      </c>
      <c r="K133" s="576" t="str">
        <f>'4.1_検定決定確認シート_機器詳細リスト'!K133</f>
        <v>当日確認</v>
      </c>
      <c r="L133" s="726" t="str">
        <f>'4.1_検定決定確認シート_機器詳細リスト'!L133</f>
        <v>当日確認</v>
      </c>
      <c r="M133" s="726" t="str">
        <f>'4.1_検定決定確認シート_機器詳細リスト'!M133</f>
        <v>当日確認</v>
      </c>
      <c r="N133" s="726" t="str">
        <f>'4.1_検定決定確認シート_機器詳細リスト'!N133</f>
        <v>当日確認</v>
      </c>
      <c r="O133" s="726" t="str">
        <f>'4.1_検定決定確認シート_機器詳細リスト'!P133</f>
        <v>選択要</v>
      </c>
      <c r="P133" s="576" t="str">
        <f>'4.1_検定決定確認シート_機器詳細リスト'!Q133</f>
        <v>選択要</v>
      </c>
      <c r="Q133" s="576" t="str">
        <f>'4.1_検定決定確認シート_機器詳細リスト'!S133</f>
        <v>必須</v>
      </c>
      <c r="R133" s="584">
        <f>'4.1_検定決定確認シート_機器詳細リスト'!T133</f>
        <v>0</v>
      </c>
      <c r="S133" s="662" t="str">
        <f>'4.1_検定決定確認シート_機器詳細リスト'!U133</f>
        <v>必須</v>
      </c>
      <c r="T133" s="662" t="str">
        <f>'4.1_検定決定確認シート_機器詳細リスト'!V133</f>
        <v>必須</v>
      </c>
      <c r="U133" s="563" t="str">
        <f>'4.1_検定決定確認シート_機器詳細リスト'!W133</f>
        <v>必須</v>
      </c>
      <c r="V133" s="566" t="s">
        <v>51</v>
      </c>
      <c r="W133" s="723">
        <f>'4.1_検定決定確認シート_機器詳細リスト'!AA133</f>
        <v>0</v>
      </c>
      <c r="X133" s="659" t="str">
        <f>'4.1_検定決定確認シート_機器詳細リスト'!AB133&amp;"～"&amp;'4.1_検定決定確認シート_機器詳細リスト'!AC133&amp;"g"</f>
        <v>必須～必須g</v>
      </c>
      <c r="Y133" s="70" t="s">
        <v>92</v>
      </c>
      <c r="Z133" s="212" t="str">
        <f>'4.1_検定決定確認シート_機器詳細リスト'!AK133</f>
        <v>必須</v>
      </c>
      <c r="AA133" s="214" t="str">
        <f>'4.1_検定決定確認シート_機器詳細リスト'!AL133</f>
        <v>必須</v>
      </c>
      <c r="AB133" s="321" t="str">
        <f>'4.1_検定決定確認シート_機器詳細リスト'!AO133</f>
        <v>必須</v>
      </c>
      <c r="AC133" s="310" t="str">
        <f>'4.1_検定決定確認シート_機器詳細リスト'!AP133</f>
        <v>2個以上用意ください</v>
      </c>
    </row>
    <row r="134" spans="1:29" ht="24" customHeight="1" x14ac:dyDescent="0.2">
      <c r="A134" s="305"/>
      <c r="B134" s="575"/>
      <c r="C134" s="657"/>
      <c r="D134" s="477"/>
      <c r="E134" s="555"/>
      <c r="F134" s="585"/>
      <c r="G134" s="585"/>
      <c r="H134" s="579"/>
      <c r="I134" s="555"/>
      <c r="J134" s="477"/>
      <c r="K134" s="477"/>
      <c r="L134" s="727"/>
      <c r="M134" s="727"/>
      <c r="N134" s="727"/>
      <c r="O134" s="727"/>
      <c r="P134" s="477"/>
      <c r="Q134" s="477"/>
      <c r="R134" s="585"/>
      <c r="S134" s="663"/>
      <c r="T134" s="663"/>
      <c r="U134" s="564"/>
      <c r="V134" s="567"/>
      <c r="W134" s="724"/>
      <c r="X134" s="660"/>
      <c r="Y134" s="69" t="s">
        <v>93</v>
      </c>
      <c r="Z134" s="213" t="str">
        <f>'4.1_検定決定確認シート_機器詳細リスト'!AK134</f>
        <v>必須</v>
      </c>
      <c r="AA134" s="215" t="str">
        <f>'4.1_検定決定確認シート_機器詳細リスト'!AL134</f>
        <v>必須</v>
      </c>
      <c r="AB134" s="313" t="str">
        <f>'4.1_検定決定確認シート_機器詳細リスト'!AO134</f>
        <v>必須</v>
      </c>
      <c r="AC134" s="311" t="str">
        <f>'4.1_検定決定確認シート_機器詳細リスト'!AP134</f>
        <v>2個以上用意ください</v>
      </c>
    </row>
    <row r="135" spans="1:29" ht="24" customHeight="1" x14ac:dyDescent="0.2">
      <c r="A135" s="305"/>
      <c r="B135" s="575"/>
      <c r="C135" s="657"/>
      <c r="D135" s="477"/>
      <c r="E135" s="555"/>
      <c r="F135" s="585"/>
      <c r="G135" s="585"/>
      <c r="H135" s="579"/>
      <c r="I135" s="555"/>
      <c r="J135" s="477"/>
      <c r="K135" s="477"/>
      <c r="L135" s="727"/>
      <c r="M135" s="727"/>
      <c r="N135" s="727"/>
      <c r="O135" s="727"/>
      <c r="P135" s="477"/>
      <c r="Q135" s="477"/>
      <c r="R135" s="585"/>
      <c r="S135" s="663"/>
      <c r="T135" s="663"/>
      <c r="U135" s="564"/>
      <c r="V135" s="567"/>
      <c r="W135" s="724"/>
      <c r="X135" s="660"/>
      <c r="Y135" s="69" t="s">
        <v>22</v>
      </c>
      <c r="Z135" s="213" t="str">
        <f>'4.1_検定決定確認シート_機器詳細リスト'!AK135</f>
        <v>必要に応じて記載</v>
      </c>
      <c r="AA135" s="215" t="str">
        <f>'4.1_検定決定確認シート_機器詳細リスト'!AL135</f>
        <v>必要に応じて記載</v>
      </c>
      <c r="AB135" s="313" t="str">
        <f>'4.1_検定決定確認シート_機器詳細リスト'!AO135</f>
        <v>必要に応じて</v>
      </c>
      <c r="AC135" s="311" t="str">
        <f>'4.1_検定決定確認シート_機器詳細リスト'!AP135</f>
        <v>必要に応じて</v>
      </c>
    </row>
    <row r="136" spans="1:29" ht="24" customHeight="1" thickBot="1" x14ac:dyDescent="0.25">
      <c r="A136" s="305"/>
      <c r="B136" s="427"/>
      <c r="C136" s="658"/>
      <c r="D136" s="577"/>
      <c r="E136" s="556"/>
      <c r="F136" s="586"/>
      <c r="G136" s="586"/>
      <c r="H136" s="580"/>
      <c r="I136" s="556"/>
      <c r="J136" s="577"/>
      <c r="K136" s="577"/>
      <c r="L136" s="728"/>
      <c r="M136" s="728"/>
      <c r="N136" s="728"/>
      <c r="O136" s="728"/>
      <c r="P136" s="577"/>
      <c r="Q136" s="577"/>
      <c r="R136" s="586"/>
      <c r="S136" s="664"/>
      <c r="T136" s="664"/>
      <c r="U136" s="565"/>
      <c r="V136" s="568"/>
      <c r="W136" s="725"/>
      <c r="X136" s="661"/>
      <c r="Y136" s="71" t="s">
        <v>23</v>
      </c>
      <c r="Z136" s="314" t="str">
        <f>'4.1_検定決定確認シート_機器詳細リスト'!AK136</f>
        <v>必要に応じて記載</v>
      </c>
      <c r="AA136" s="315" t="str">
        <f>'4.1_検定決定確認シート_機器詳細リスト'!AL136</f>
        <v>必要に応じて記載</v>
      </c>
      <c r="AB136" s="316" t="str">
        <f>'4.1_検定決定確認シート_機器詳細リスト'!AO136</f>
        <v>必要に応じて</v>
      </c>
      <c r="AC136" s="312" t="str">
        <f>'4.1_検定決定確認シート_機器詳細リスト'!AP136</f>
        <v>必要に応じて</v>
      </c>
    </row>
    <row r="137" spans="1:29" ht="28.5" customHeight="1" x14ac:dyDescent="0.2">
      <c r="A137" s="305"/>
      <c r="B137" s="426">
        <v>34</v>
      </c>
      <c r="C137" s="656" t="s">
        <v>362</v>
      </c>
      <c r="D137" s="576" t="str">
        <f>'4.1_検定決定確認シート_機器詳細リスト'!D137</f>
        <v>選択要</v>
      </c>
      <c r="E137" s="554" t="str">
        <f>'4.1_検定決定確認シート_機器詳細リスト'!E137</f>
        <v>必須</v>
      </c>
      <c r="F137" s="584">
        <f>'4.1_検定決定確認シート_機器詳細リスト'!F137</f>
        <v>0</v>
      </c>
      <c r="G137" s="584">
        <f>'4.1_検定決定確認シート_機器詳細リスト'!G137</f>
        <v>0</v>
      </c>
      <c r="H137" s="578">
        <f>'4.1_検定決定確認シート_機器詳細リスト'!H137</f>
        <v>0</v>
      </c>
      <c r="I137" s="554" t="str">
        <f>'4.1_検定決定確認シート_機器詳細リスト'!I137</f>
        <v>必須</v>
      </c>
      <c r="J137" s="576" t="str">
        <f>'4.1_検定決定確認シート_機器詳細リスト'!J137</f>
        <v>当日確認</v>
      </c>
      <c r="K137" s="576" t="str">
        <f>'4.1_検定決定確認シート_機器詳細リスト'!K137</f>
        <v>当日確認</v>
      </c>
      <c r="L137" s="726" t="str">
        <f>'4.1_検定決定確認シート_機器詳細リスト'!L137</f>
        <v>当日確認</v>
      </c>
      <c r="M137" s="726" t="str">
        <f>'4.1_検定決定確認シート_機器詳細リスト'!M137</f>
        <v>当日確認</v>
      </c>
      <c r="N137" s="726" t="str">
        <f>'4.1_検定決定確認シート_機器詳細リスト'!N137</f>
        <v>当日確認</v>
      </c>
      <c r="O137" s="726" t="str">
        <f>'4.1_検定決定確認シート_機器詳細リスト'!P137</f>
        <v>選択要</v>
      </c>
      <c r="P137" s="576" t="str">
        <f>'4.1_検定決定確認シート_機器詳細リスト'!Q137</f>
        <v>選択要</v>
      </c>
      <c r="Q137" s="576" t="str">
        <f>'4.1_検定決定確認シート_機器詳細リスト'!S137</f>
        <v>必須</v>
      </c>
      <c r="R137" s="584">
        <f>'4.1_検定決定確認シート_機器詳細リスト'!T137</f>
        <v>0</v>
      </c>
      <c r="S137" s="662" t="str">
        <f>'4.1_検定決定確認シート_機器詳細リスト'!U137</f>
        <v>必須</v>
      </c>
      <c r="T137" s="662" t="str">
        <f>'4.1_検定決定確認シート_機器詳細リスト'!V137</f>
        <v>必須</v>
      </c>
      <c r="U137" s="563" t="str">
        <f>'4.1_検定決定確認シート_機器詳細リスト'!W137</f>
        <v>必須</v>
      </c>
      <c r="V137" s="566" t="s">
        <v>51</v>
      </c>
      <c r="W137" s="723">
        <f>'4.1_検定決定確認シート_機器詳細リスト'!AA137</f>
        <v>0</v>
      </c>
      <c r="X137" s="659" t="str">
        <f>'4.1_検定決定確認シート_機器詳細リスト'!AB137&amp;"～"&amp;'4.1_検定決定確認シート_機器詳細リスト'!AC137&amp;"g"</f>
        <v>必須～必須g</v>
      </c>
      <c r="Y137" s="70" t="s">
        <v>92</v>
      </c>
      <c r="Z137" s="212" t="str">
        <f>'4.1_検定決定確認シート_機器詳細リスト'!AK137</f>
        <v>必須</v>
      </c>
      <c r="AA137" s="214" t="str">
        <f>'4.1_検定決定確認シート_機器詳細リスト'!AL137</f>
        <v>必須</v>
      </c>
      <c r="AB137" s="321" t="str">
        <f>'4.1_検定決定確認シート_機器詳細リスト'!AO137</f>
        <v>必須</v>
      </c>
      <c r="AC137" s="310" t="str">
        <f>'4.1_検定決定確認シート_機器詳細リスト'!AP137</f>
        <v>2個以上用意ください</v>
      </c>
    </row>
    <row r="138" spans="1:29" ht="24" customHeight="1" x14ac:dyDescent="0.2">
      <c r="A138" s="305"/>
      <c r="B138" s="575"/>
      <c r="C138" s="657"/>
      <c r="D138" s="477"/>
      <c r="E138" s="555"/>
      <c r="F138" s="585"/>
      <c r="G138" s="585"/>
      <c r="H138" s="579"/>
      <c r="I138" s="555"/>
      <c r="J138" s="477"/>
      <c r="K138" s="477"/>
      <c r="L138" s="727"/>
      <c r="M138" s="727"/>
      <c r="N138" s="727"/>
      <c r="O138" s="727"/>
      <c r="P138" s="477"/>
      <c r="Q138" s="477"/>
      <c r="R138" s="585"/>
      <c r="S138" s="663"/>
      <c r="T138" s="663"/>
      <c r="U138" s="564"/>
      <c r="V138" s="567"/>
      <c r="W138" s="724"/>
      <c r="X138" s="660"/>
      <c r="Y138" s="69" t="s">
        <v>93</v>
      </c>
      <c r="Z138" s="213" t="str">
        <f>'4.1_検定決定確認シート_機器詳細リスト'!AK138</f>
        <v>必須</v>
      </c>
      <c r="AA138" s="215" t="str">
        <f>'4.1_検定決定確認シート_機器詳細リスト'!AL138</f>
        <v>必須</v>
      </c>
      <c r="AB138" s="313" t="str">
        <f>'4.1_検定決定確認シート_機器詳細リスト'!AO138</f>
        <v>必須</v>
      </c>
      <c r="AC138" s="311" t="str">
        <f>'4.1_検定決定確認シート_機器詳細リスト'!AP138</f>
        <v>2個以上用意ください</v>
      </c>
    </row>
    <row r="139" spans="1:29" ht="24" customHeight="1" x14ac:dyDescent="0.2">
      <c r="A139" s="305"/>
      <c r="B139" s="575"/>
      <c r="C139" s="657"/>
      <c r="D139" s="477"/>
      <c r="E139" s="555"/>
      <c r="F139" s="585"/>
      <c r="G139" s="585"/>
      <c r="H139" s="579"/>
      <c r="I139" s="555"/>
      <c r="J139" s="477"/>
      <c r="K139" s="477"/>
      <c r="L139" s="727"/>
      <c r="M139" s="727"/>
      <c r="N139" s="727"/>
      <c r="O139" s="727"/>
      <c r="P139" s="477"/>
      <c r="Q139" s="477"/>
      <c r="R139" s="585"/>
      <c r="S139" s="663"/>
      <c r="T139" s="663"/>
      <c r="U139" s="564"/>
      <c r="V139" s="567"/>
      <c r="W139" s="724"/>
      <c r="X139" s="660"/>
      <c r="Y139" s="69" t="s">
        <v>22</v>
      </c>
      <c r="Z139" s="213" t="str">
        <f>'4.1_検定決定確認シート_機器詳細リスト'!AK139</f>
        <v>必要に応じて記載</v>
      </c>
      <c r="AA139" s="215" t="str">
        <f>'4.1_検定決定確認シート_機器詳細リスト'!AL139</f>
        <v>必要に応じて記載</v>
      </c>
      <c r="AB139" s="313" t="str">
        <f>'4.1_検定決定確認シート_機器詳細リスト'!AO139</f>
        <v>必要に応じて</v>
      </c>
      <c r="AC139" s="311" t="str">
        <f>'4.1_検定決定確認シート_機器詳細リスト'!AP139</f>
        <v>必要に応じて</v>
      </c>
    </row>
    <row r="140" spans="1:29" ht="24" customHeight="1" thickBot="1" x14ac:dyDescent="0.25">
      <c r="A140" s="305"/>
      <c r="B140" s="427"/>
      <c r="C140" s="658"/>
      <c r="D140" s="577"/>
      <c r="E140" s="556"/>
      <c r="F140" s="586"/>
      <c r="G140" s="586"/>
      <c r="H140" s="580"/>
      <c r="I140" s="556"/>
      <c r="J140" s="577"/>
      <c r="K140" s="577"/>
      <c r="L140" s="728"/>
      <c r="M140" s="728"/>
      <c r="N140" s="728"/>
      <c r="O140" s="728"/>
      <c r="P140" s="577"/>
      <c r="Q140" s="577"/>
      <c r="R140" s="586"/>
      <c r="S140" s="664"/>
      <c r="T140" s="664"/>
      <c r="U140" s="565"/>
      <c r="V140" s="568"/>
      <c r="W140" s="725"/>
      <c r="X140" s="661"/>
      <c r="Y140" s="71" t="s">
        <v>23</v>
      </c>
      <c r="Z140" s="314" t="str">
        <f>'4.1_検定決定確認シート_機器詳細リスト'!AK140</f>
        <v>必要に応じて記載</v>
      </c>
      <c r="AA140" s="315" t="str">
        <f>'4.1_検定決定確認シート_機器詳細リスト'!AL140</f>
        <v>必要に応じて記載</v>
      </c>
      <c r="AB140" s="316" t="str">
        <f>'4.1_検定決定確認シート_機器詳細リスト'!AO140</f>
        <v>必要に応じて</v>
      </c>
      <c r="AC140" s="312" t="str">
        <f>'4.1_検定決定確認シート_機器詳細リスト'!AP140</f>
        <v>必要に応じて</v>
      </c>
    </row>
    <row r="141" spans="1:29" ht="28.5" customHeight="1" x14ac:dyDescent="0.2">
      <c r="A141" s="305"/>
      <c r="B141" s="426">
        <v>35</v>
      </c>
      <c r="C141" s="656" t="s">
        <v>362</v>
      </c>
      <c r="D141" s="576" t="str">
        <f>'4.1_検定決定確認シート_機器詳細リスト'!D141</f>
        <v>選択要</v>
      </c>
      <c r="E141" s="554" t="str">
        <f>'4.1_検定決定確認シート_機器詳細リスト'!E141</f>
        <v>必須</v>
      </c>
      <c r="F141" s="584">
        <f>'4.1_検定決定確認シート_機器詳細リスト'!F141</f>
        <v>0</v>
      </c>
      <c r="G141" s="584">
        <f>'4.1_検定決定確認シート_機器詳細リスト'!G141</f>
        <v>0</v>
      </c>
      <c r="H141" s="578">
        <f>'4.1_検定決定確認シート_機器詳細リスト'!H141</f>
        <v>0</v>
      </c>
      <c r="I141" s="554" t="str">
        <f>'4.1_検定決定確認シート_機器詳細リスト'!I141</f>
        <v>必須</v>
      </c>
      <c r="J141" s="576" t="str">
        <f>'4.1_検定決定確認シート_機器詳細リスト'!J141</f>
        <v>当日確認</v>
      </c>
      <c r="K141" s="576" t="str">
        <f>'4.1_検定決定確認シート_機器詳細リスト'!K141</f>
        <v>当日確認</v>
      </c>
      <c r="L141" s="726" t="str">
        <f>'4.1_検定決定確認シート_機器詳細リスト'!L141</f>
        <v>当日確認</v>
      </c>
      <c r="M141" s="726" t="str">
        <f>'4.1_検定決定確認シート_機器詳細リスト'!M141</f>
        <v>当日確認</v>
      </c>
      <c r="N141" s="726" t="str">
        <f>'4.1_検定決定確認シート_機器詳細リスト'!N141</f>
        <v>当日確認</v>
      </c>
      <c r="O141" s="726" t="str">
        <f>'4.1_検定決定確認シート_機器詳細リスト'!P141</f>
        <v>選択要</v>
      </c>
      <c r="P141" s="576" t="str">
        <f>'4.1_検定決定確認シート_機器詳細リスト'!Q141</f>
        <v>選択要</v>
      </c>
      <c r="Q141" s="576" t="str">
        <f>'4.1_検定決定確認シート_機器詳細リスト'!S141</f>
        <v>必須</v>
      </c>
      <c r="R141" s="584">
        <f>'4.1_検定決定確認シート_機器詳細リスト'!T141</f>
        <v>0</v>
      </c>
      <c r="S141" s="662" t="str">
        <f>'4.1_検定決定確認シート_機器詳細リスト'!U141</f>
        <v>必須</v>
      </c>
      <c r="T141" s="662" t="str">
        <f>'4.1_検定決定確認シート_機器詳細リスト'!V141</f>
        <v>必須</v>
      </c>
      <c r="U141" s="563" t="str">
        <f>'4.1_検定決定確認シート_機器詳細リスト'!W141</f>
        <v>必須</v>
      </c>
      <c r="V141" s="566" t="s">
        <v>51</v>
      </c>
      <c r="W141" s="723">
        <f>'4.1_検定決定確認シート_機器詳細リスト'!AA141</f>
        <v>0</v>
      </c>
      <c r="X141" s="659" t="str">
        <f>'4.1_検定決定確認シート_機器詳細リスト'!AB141&amp;"～"&amp;'4.1_検定決定確認シート_機器詳細リスト'!AC141&amp;"g"</f>
        <v>必須～必須g</v>
      </c>
      <c r="Y141" s="70" t="s">
        <v>92</v>
      </c>
      <c r="Z141" s="212" t="str">
        <f>'4.1_検定決定確認シート_機器詳細リスト'!AK141</f>
        <v>必須</v>
      </c>
      <c r="AA141" s="214" t="str">
        <f>'4.1_検定決定確認シート_機器詳細リスト'!AL141</f>
        <v>必須</v>
      </c>
      <c r="AB141" s="321" t="str">
        <f>'4.1_検定決定確認シート_機器詳細リスト'!AO141</f>
        <v>必須</v>
      </c>
      <c r="AC141" s="310" t="str">
        <f>'4.1_検定決定確認シート_機器詳細リスト'!AP141</f>
        <v>2個以上用意ください</v>
      </c>
    </row>
    <row r="142" spans="1:29" ht="24" customHeight="1" x14ac:dyDescent="0.2">
      <c r="A142" s="305"/>
      <c r="B142" s="575"/>
      <c r="C142" s="657"/>
      <c r="D142" s="477"/>
      <c r="E142" s="555"/>
      <c r="F142" s="585"/>
      <c r="G142" s="585"/>
      <c r="H142" s="579"/>
      <c r="I142" s="555"/>
      <c r="J142" s="477"/>
      <c r="K142" s="477"/>
      <c r="L142" s="727"/>
      <c r="M142" s="727"/>
      <c r="N142" s="727"/>
      <c r="O142" s="727"/>
      <c r="P142" s="477"/>
      <c r="Q142" s="477"/>
      <c r="R142" s="585"/>
      <c r="S142" s="663"/>
      <c r="T142" s="663"/>
      <c r="U142" s="564"/>
      <c r="V142" s="567"/>
      <c r="W142" s="724"/>
      <c r="X142" s="660"/>
      <c r="Y142" s="69" t="s">
        <v>93</v>
      </c>
      <c r="Z142" s="213" t="str">
        <f>'4.1_検定決定確認シート_機器詳細リスト'!AK142</f>
        <v>必須</v>
      </c>
      <c r="AA142" s="215" t="str">
        <f>'4.1_検定決定確認シート_機器詳細リスト'!AL142</f>
        <v>必須</v>
      </c>
      <c r="AB142" s="313" t="str">
        <f>'4.1_検定決定確認シート_機器詳細リスト'!AO142</f>
        <v>必須</v>
      </c>
      <c r="AC142" s="311" t="str">
        <f>'4.1_検定決定確認シート_機器詳細リスト'!AP142</f>
        <v>2個以上用意ください</v>
      </c>
    </row>
    <row r="143" spans="1:29" ht="24" customHeight="1" x14ac:dyDescent="0.2">
      <c r="A143" s="305"/>
      <c r="B143" s="575"/>
      <c r="C143" s="657"/>
      <c r="D143" s="477"/>
      <c r="E143" s="555"/>
      <c r="F143" s="585"/>
      <c r="G143" s="585"/>
      <c r="H143" s="579"/>
      <c r="I143" s="555"/>
      <c r="J143" s="477"/>
      <c r="K143" s="477"/>
      <c r="L143" s="727"/>
      <c r="M143" s="727"/>
      <c r="N143" s="727"/>
      <c r="O143" s="727"/>
      <c r="P143" s="477"/>
      <c r="Q143" s="477"/>
      <c r="R143" s="585"/>
      <c r="S143" s="663"/>
      <c r="T143" s="663"/>
      <c r="U143" s="564"/>
      <c r="V143" s="567"/>
      <c r="W143" s="724"/>
      <c r="X143" s="660"/>
      <c r="Y143" s="69" t="s">
        <v>22</v>
      </c>
      <c r="Z143" s="213" t="str">
        <f>'4.1_検定決定確認シート_機器詳細リスト'!AK143</f>
        <v>必要に応じて記載</v>
      </c>
      <c r="AA143" s="215" t="str">
        <f>'4.1_検定決定確認シート_機器詳細リスト'!AL143</f>
        <v>必要に応じて記載</v>
      </c>
      <c r="AB143" s="313" t="str">
        <f>'4.1_検定決定確認シート_機器詳細リスト'!AO143</f>
        <v>必要に応じて</v>
      </c>
      <c r="AC143" s="311" t="str">
        <f>'4.1_検定決定確認シート_機器詳細リスト'!AP143</f>
        <v>必要に応じて</v>
      </c>
    </row>
    <row r="144" spans="1:29" ht="24" customHeight="1" thickBot="1" x14ac:dyDescent="0.25">
      <c r="A144" s="305"/>
      <c r="B144" s="427"/>
      <c r="C144" s="658"/>
      <c r="D144" s="577"/>
      <c r="E144" s="556"/>
      <c r="F144" s="586"/>
      <c r="G144" s="586"/>
      <c r="H144" s="580"/>
      <c r="I144" s="556"/>
      <c r="J144" s="577"/>
      <c r="K144" s="577"/>
      <c r="L144" s="728"/>
      <c r="M144" s="728"/>
      <c r="N144" s="728"/>
      <c r="O144" s="728"/>
      <c r="P144" s="577"/>
      <c r="Q144" s="577"/>
      <c r="R144" s="586"/>
      <c r="S144" s="664"/>
      <c r="T144" s="664"/>
      <c r="U144" s="565"/>
      <c r="V144" s="568"/>
      <c r="W144" s="725"/>
      <c r="X144" s="661"/>
      <c r="Y144" s="71" t="s">
        <v>23</v>
      </c>
      <c r="Z144" s="314" t="str">
        <f>'4.1_検定決定確認シート_機器詳細リスト'!AK144</f>
        <v>必要に応じて記載</v>
      </c>
      <c r="AA144" s="315" t="str">
        <f>'4.1_検定決定確認シート_機器詳細リスト'!AL144</f>
        <v>必要に応じて記載</v>
      </c>
      <c r="AB144" s="316" t="str">
        <f>'4.1_検定決定確認シート_機器詳細リスト'!AO144</f>
        <v>必要に応じて</v>
      </c>
      <c r="AC144" s="312" t="str">
        <f>'4.1_検定決定確認シート_機器詳細リスト'!AP144</f>
        <v>必要に応じて</v>
      </c>
    </row>
    <row r="145" spans="1:29" ht="28.5" customHeight="1" x14ac:dyDescent="0.2">
      <c r="A145" s="305"/>
      <c r="B145" s="426">
        <v>36</v>
      </c>
      <c r="C145" s="656" t="s">
        <v>362</v>
      </c>
      <c r="D145" s="576" t="str">
        <f>'4.1_検定決定確認シート_機器詳細リスト'!D145</f>
        <v>選択要</v>
      </c>
      <c r="E145" s="554" t="str">
        <f>'4.1_検定決定確認シート_機器詳細リスト'!E145</f>
        <v>必須</v>
      </c>
      <c r="F145" s="584">
        <f>'4.1_検定決定確認シート_機器詳細リスト'!F145</f>
        <v>0</v>
      </c>
      <c r="G145" s="584">
        <f>'4.1_検定決定確認シート_機器詳細リスト'!G145</f>
        <v>0</v>
      </c>
      <c r="H145" s="578">
        <f>'4.1_検定決定確認シート_機器詳細リスト'!H145</f>
        <v>0</v>
      </c>
      <c r="I145" s="554" t="str">
        <f>'4.1_検定決定確認シート_機器詳細リスト'!I145</f>
        <v>必須</v>
      </c>
      <c r="J145" s="576" t="str">
        <f>'4.1_検定決定確認シート_機器詳細リスト'!J145</f>
        <v>当日確認</v>
      </c>
      <c r="K145" s="576" t="str">
        <f>'4.1_検定決定確認シート_機器詳細リスト'!K145</f>
        <v>当日確認</v>
      </c>
      <c r="L145" s="726" t="str">
        <f>'4.1_検定決定確認シート_機器詳細リスト'!L145</f>
        <v>当日確認</v>
      </c>
      <c r="M145" s="726" t="str">
        <f>'4.1_検定決定確認シート_機器詳細リスト'!M145</f>
        <v>当日確認</v>
      </c>
      <c r="N145" s="726" t="str">
        <f>'4.1_検定決定確認シート_機器詳細リスト'!N145</f>
        <v>当日確認</v>
      </c>
      <c r="O145" s="726" t="str">
        <f>'4.1_検定決定確認シート_機器詳細リスト'!P145</f>
        <v>選択要</v>
      </c>
      <c r="P145" s="576" t="str">
        <f>'4.1_検定決定確認シート_機器詳細リスト'!Q145</f>
        <v>選択要</v>
      </c>
      <c r="Q145" s="576" t="str">
        <f>'4.1_検定決定確認シート_機器詳細リスト'!S145</f>
        <v>必須</v>
      </c>
      <c r="R145" s="584">
        <f>'4.1_検定決定確認シート_機器詳細リスト'!T145</f>
        <v>0</v>
      </c>
      <c r="S145" s="662" t="str">
        <f>'4.1_検定決定確認シート_機器詳細リスト'!U145</f>
        <v>必須</v>
      </c>
      <c r="T145" s="662" t="str">
        <f>'4.1_検定決定確認シート_機器詳細リスト'!V145</f>
        <v>必須</v>
      </c>
      <c r="U145" s="563" t="str">
        <f>'4.1_検定決定確認シート_機器詳細リスト'!W145</f>
        <v>必須</v>
      </c>
      <c r="V145" s="566" t="s">
        <v>51</v>
      </c>
      <c r="W145" s="723">
        <f>'4.1_検定決定確認シート_機器詳細リスト'!AA145</f>
        <v>0</v>
      </c>
      <c r="X145" s="659" t="str">
        <f>'4.1_検定決定確認シート_機器詳細リスト'!AB145&amp;"～"&amp;'4.1_検定決定確認シート_機器詳細リスト'!AC145&amp;"g"</f>
        <v>必須～必須g</v>
      </c>
      <c r="Y145" s="70" t="s">
        <v>92</v>
      </c>
      <c r="Z145" s="212" t="str">
        <f>'4.1_検定決定確認シート_機器詳細リスト'!AK145</f>
        <v>必須</v>
      </c>
      <c r="AA145" s="214" t="str">
        <f>'4.1_検定決定確認シート_機器詳細リスト'!AL145</f>
        <v>必須</v>
      </c>
      <c r="AB145" s="321" t="str">
        <f>'4.1_検定決定確認シート_機器詳細リスト'!AO145</f>
        <v>必須</v>
      </c>
      <c r="AC145" s="310" t="str">
        <f>'4.1_検定決定確認シート_機器詳細リスト'!AP145</f>
        <v>2個以上用意ください</v>
      </c>
    </row>
    <row r="146" spans="1:29" ht="24" customHeight="1" x14ac:dyDescent="0.2">
      <c r="A146" s="305"/>
      <c r="B146" s="575"/>
      <c r="C146" s="657"/>
      <c r="D146" s="477"/>
      <c r="E146" s="555"/>
      <c r="F146" s="585"/>
      <c r="G146" s="585"/>
      <c r="H146" s="579"/>
      <c r="I146" s="555"/>
      <c r="J146" s="477"/>
      <c r="K146" s="477"/>
      <c r="L146" s="727"/>
      <c r="M146" s="727"/>
      <c r="N146" s="727"/>
      <c r="O146" s="727"/>
      <c r="P146" s="477"/>
      <c r="Q146" s="477"/>
      <c r="R146" s="585"/>
      <c r="S146" s="663"/>
      <c r="T146" s="663"/>
      <c r="U146" s="564"/>
      <c r="V146" s="567"/>
      <c r="W146" s="724"/>
      <c r="X146" s="660"/>
      <c r="Y146" s="69" t="s">
        <v>93</v>
      </c>
      <c r="Z146" s="213" t="str">
        <f>'4.1_検定決定確認シート_機器詳細リスト'!AK146</f>
        <v>必須</v>
      </c>
      <c r="AA146" s="215" t="str">
        <f>'4.1_検定決定確認シート_機器詳細リスト'!AL146</f>
        <v>必須</v>
      </c>
      <c r="AB146" s="313" t="str">
        <f>'4.1_検定決定確認シート_機器詳細リスト'!AO146</f>
        <v>必須</v>
      </c>
      <c r="AC146" s="311" t="str">
        <f>'4.1_検定決定確認シート_機器詳細リスト'!AP146</f>
        <v>2個以上用意ください</v>
      </c>
    </row>
    <row r="147" spans="1:29" ht="24" customHeight="1" x14ac:dyDescent="0.2">
      <c r="A147" s="305"/>
      <c r="B147" s="575"/>
      <c r="C147" s="657"/>
      <c r="D147" s="477"/>
      <c r="E147" s="555"/>
      <c r="F147" s="585"/>
      <c r="G147" s="585"/>
      <c r="H147" s="579"/>
      <c r="I147" s="555"/>
      <c r="J147" s="477"/>
      <c r="K147" s="477"/>
      <c r="L147" s="727"/>
      <c r="M147" s="727"/>
      <c r="N147" s="727"/>
      <c r="O147" s="727"/>
      <c r="P147" s="477"/>
      <c r="Q147" s="477"/>
      <c r="R147" s="585"/>
      <c r="S147" s="663"/>
      <c r="T147" s="663"/>
      <c r="U147" s="564"/>
      <c r="V147" s="567"/>
      <c r="W147" s="724"/>
      <c r="X147" s="660"/>
      <c r="Y147" s="69" t="s">
        <v>22</v>
      </c>
      <c r="Z147" s="213" t="str">
        <f>'4.1_検定決定確認シート_機器詳細リスト'!AK147</f>
        <v>必要に応じて記載</v>
      </c>
      <c r="AA147" s="215" t="str">
        <f>'4.1_検定決定確認シート_機器詳細リスト'!AL147</f>
        <v>必要に応じて記載</v>
      </c>
      <c r="AB147" s="313" t="str">
        <f>'4.1_検定決定確認シート_機器詳細リスト'!AO147</f>
        <v>必要に応じて</v>
      </c>
      <c r="AC147" s="311" t="str">
        <f>'4.1_検定決定確認シート_機器詳細リスト'!AP147</f>
        <v>必要に応じて</v>
      </c>
    </row>
    <row r="148" spans="1:29" ht="24" customHeight="1" thickBot="1" x14ac:dyDescent="0.25">
      <c r="A148" s="305"/>
      <c r="B148" s="427"/>
      <c r="C148" s="658"/>
      <c r="D148" s="577"/>
      <c r="E148" s="556"/>
      <c r="F148" s="586"/>
      <c r="G148" s="586"/>
      <c r="H148" s="580"/>
      <c r="I148" s="556"/>
      <c r="J148" s="577"/>
      <c r="K148" s="577"/>
      <c r="L148" s="728"/>
      <c r="M148" s="728"/>
      <c r="N148" s="728"/>
      <c r="O148" s="728"/>
      <c r="P148" s="577"/>
      <c r="Q148" s="577"/>
      <c r="R148" s="586"/>
      <c r="S148" s="664"/>
      <c r="T148" s="664"/>
      <c r="U148" s="565"/>
      <c r="V148" s="568"/>
      <c r="W148" s="725"/>
      <c r="X148" s="661"/>
      <c r="Y148" s="71" t="s">
        <v>23</v>
      </c>
      <c r="Z148" s="314" t="str">
        <f>'4.1_検定決定確認シート_機器詳細リスト'!AK148</f>
        <v>必要に応じて記載</v>
      </c>
      <c r="AA148" s="315" t="str">
        <f>'4.1_検定決定確認シート_機器詳細リスト'!AL148</f>
        <v>必要に応じて記載</v>
      </c>
      <c r="AB148" s="316" t="str">
        <f>'4.1_検定決定確認シート_機器詳細リスト'!AO148</f>
        <v>必要に応じて</v>
      </c>
      <c r="AC148" s="312" t="str">
        <f>'4.1_検定決定確認シート_機器詳細リスト'!AP148</f>
        <v>必要に応じて</v>
      </c>
    </row>
    <row r="149" spans="1:29" ht="28.5" customHeight="1" x14ac:dyDescent="0.2">
      <c r="A149" s="305"/>
      <c r="B149" s="426">
        <v>37</v>
      </c>
      <c r="C149" s="656" t="s">
        <v>362</v>
      </c>
      <c r="D149" s="576" t="str">
        <f>'4.1_検定決定確認シート_機器詳細リスト'!D149</f>
        <v>選択要</v>
      </c>
      <c r="E149" s="554" t="str">
        <f>'4.1_検定決定確認シート_機器詳細リスト'!E149</f>
        <v>必須</v>
      </c>
      <c r="F149" s="584">
        <f>'4.1_検定決定確認シート_機器詳細リスト'!F149</f>
        <v>0</v>
      </c>
      <c r="G149" s="584">
        <f>'4.1_検定決定確認シート_機器詳細リスト'!G149</f>
        <v>0</v>
      </c>
      <c r="H149" s="578">
        <f>'4.1_検定決定確認シート_機器詳細リスト'!H149</f>
        <v>0</v>
      </c>
      <c r="I149" s="554" t="str">
        <f>'4.1_検定決定確認シート_機器詳細リスト'!I149</f>
        <v>必須</v>
      </c>
      <c r="J149" s="576" t="str">
        <f>'4.1_検定決定確認シート_機器詳細リスト'!J149</f>
        <v>当日確認</v>
      </c>
      <c r="K149" s="576" t="str">
        <f>'4.1_検定決定確認シート_機器詳細リスト'!K149</f>
        <v>当日確認</v>
      </c>
      <c r="L149" s="726" t="str">
        <f>'4.1_検定決定確認シート_機器詳細リスト'!L149</f>
        <v>当日確認</v>
      </c>
      <c r="M149" s="726" t="str">
        <f>'4.1_検定決定確認シート_機器詳細リスト'!M149</f>
        <v>当日確認</v>
      </c>
      <c r="N149" s="726" t="str">
        <f>'4.1_検定決定確認シート_機器詳細リスト'!N149</f>
        <v>当日確認</v>
      </c>
      <c r="O149" s="726" t="str">
        <f>'4.1_検定決定確認シート_機器詳細リスト'!P149</f>
        <v>選択要</v>
      </c>
      <c r="P149" s="576" t="str">
        <f>'4.1_検定決定確認シート_機器詳細リスト'!Q149</f>
        <v>選択要</v>
      </c>
      <c r="Q149" s="576" t="str">
        <f>'4.1_検定決定確認シート_機器詳細リスト'!S149</f>
        <v>必須</v>
      </c>
      <c r="R149" s="584">
        <f>'4.1_検定決定確認シート_機器詳細リスト'!T149</f>
        <v>0</v>
      </c>
      <c r="S149" s="662" t="str">
        <f>'4.1_検定決定確認シート_機器詳細リスト'!U149</f>
        <v>必須</v>
      </c>
      <c r="T149" s="662" t="str">
        <f>'4.1_検定決定確認シート_機器詳細リスト'!V149</f>
        <v>必須</v>
      </c>
      <c r="U149" s="563" t="str">
        <f>'4.1_検定決定確認シート_機器詳細リスト'!W149</f>
        <v>必須</v>
      </c>
      <c r="V149" s="566" t="s">
        <v>51</v>
      </c>
      <c r="W149" s="723">
        <f>'4.1_検定決定確認シート_機器詳細リスト'!AA149</f>
        <v>0</v>
      </c>
      <c r="X149" s="659" t="str">
        <f>'4.1_検定決定確認シート_機器詳細リスト'!AB149&amp;"～"&amp;'4.1_検定決定確認シート_機器詳細リスト'!AC149&amp;"g"</f>
        <v>必須～必須g</v>
      </c>
      <c r="Y149" s="70" t="s">
        <v>92</v>
      </c>
      <c r="Z149" s="212" t="str">
        <f>'4.1_検定決定確認シート_機器詳細リスト'!AK149</f>
        <v>必須</v>
      </c>
      <c r="AA149" s="214" t="str">
        <f>'4.1_検定決定確認シート_機器詳細リスト'!AL149</f>
        <v>必須</v>
      </c>
      <c r="AB149" s="321" t="str">
        <f>'4.1_検定決定確認シート_機器詳細リスト'!AO149</f>
        <v>必須</v>
      </c>
      <c r="AC149" s="310" t="str">
        <f>'4.1_検定決定確認シート_機器詳細リスト'!AP149</f>
        <v>2個以上用意ください</v>
      </c>
    </row>
    <row r="150" spans="1:29" ht="24" customHeight="1" x14ac:dyDescent="0.2">
      <c r="A150" s="305"/>
      <c r="B150" s="575"/>
      <c r="C150" s="657"/>
      <c r="D150" s="477"/>
      <c r="E150" s="555"/>
      <c r="F150" s="585"/>
      <c r="G150" s="585"/>
      <c r="H150" s="579"/>
      <c r="I150" s="555"/>
      <c r="J150" s="477"/>
      <c r="K150" s="477"/>
      <c r="L150" s="727"/>
      <c r="M150" s="727"/>
      <c r="N150" s="727"/>
      <c r="O150" s="727"/>
      <c r="P150" s="477"/>
      <c r="Q150" s="477"/>
      <c r="R150" s="585"/>
      <c r="S150" s="663"/>
      <c r="T150" s="663"/>
      <c r="U150" s="564"/>
      <c r="V150" s="567"/>
      <c r="W150" s="724"/>
      <c r="X150" s="660"/>
      <c r="Y150" s="69" t="s">
        <v>93</v>
      </c>
      <c r="Z150" s="213" t="str">
        <f>'4.1_検定決定確認シート_機器詳細リスト'!AK150</f>
        <v>必須</v>
      </c>
      <c r="AA150" s="215" t="str">
        <f>'4.1_検定決定確認シート_機器詳細リスト'!AL150</f>
        <v>必須</v>
      </c>
      <c r="AB150" s="313" t="str">
        <f>'4.1_検定決定確認シート_機器詳細リスト'!AO150</f>
        <v>必須</v>
      </c>
      <c r="AC150" s="311" t="str">
        <f>'4.1_検定決定確認シート_機器詳細リスト'!AP150</f>
        <v>2個以上用意ください</v>
      </c>
    </row>
    <row r="151" spans="1:29" ht="24" customHeight="1" x14ac:dyDescent="0.2">
      <c r="A151" s="305"/>
      <c r="B151" s="575"/>
      <c r="C151" s="657"/>
      <c r="D151" s="477"/>
      <c r="E151" s="555"/>
      <c r="F151" s="585"/>
      <c r="G151" s="585"/>
      <c r="H151" s="579"/>
      <c r="I151" s="555"/>
      <c r="J151" s="477"/>
      <c r="K151" s="477"/>
      <c r="L151" s="727"/>
      <c r="M151" s="727"/>
      <c r="N151" s="727"/>
      <c r="O151" s="727"/>
      <c r="P151" s="477"/>
      <c r="Q151" s="477"/>
      <c r="R151" s="585"/>
      <c r="S151" s="663"/>
      <c r="T151" s="663"/>
      <c r="U151" s="564"/>
      <c r="V151" s="567"/>
      <c r="W151" s="724"/>
      <c r="X151" s="660"/>
      <c r="Y151" s="69" t="s">
        <v>22</v>
      </c>
      <c r="Z151" s="213" t="str">
        <f>'4.1_検定決定確認シート_機器詳細リスト'!AK151</f>
        <v>必要に応じて記載</v>
      </c>
      <c r="AA151" s="215" t="str">
        <f>'4.1_検定決定確認シート_機器詳細リスト'!AL151</f>
        <v>必要に応じて記載</v>
      </c>
      <c r="AB151" s="313" t="str">
        <f>'4.1_検定決定確認シート_機器詳細リスト'!AO151</f>
        <v>必要に応じて</v>
      </c>
      <c r="AC151" s="311" t="str">
        <f>'4.1_検定決定確認シート_機器詳細リスト'!AP151</f>
        <v>必要に応じて</v>
      </c>
    </row>
    <row r="152" spans="1:29" ht="24" customHeight="1" thickBot="1" x14ac:dyDescent="0.25">
      <c r="A152" s="305"/>
      <c r="B152" s="427"/>
      <c r="C152" s="658"/>
      <c r="D152" s="577"/>
      <c r="E152" s="556"/>
      <c r="F152" s="586"/>
      <c r="G152" s="586"/>
      <c r="H152" s="580"/>
      <c r="I152" s="556"/>
      <c r="J152" s="577"/>
      <c r="K152" s="577"/>
      <c r="L152" s="728"/>
      <c r="M152" s="728"/>
      <c r="N152" s="728"/>
      <c r="O152" s="728"/>
      <c r="P152" s="577"/>
      <c r="Q152" s="577"/>
      <c r="R152" s="586"/>
      <c r="S152" s="664"/>
      <c r="T152" s="664"/>
      <c r="U152" s="565"/>
      <c r="V152" s="568"/>
      <c r="W152" s="725"/>
      <c r="X152" s="661"/>
      <c r="Y152" s="71" t="s">
        <v>23</v>
      </c>
      <c r="Z152" s="314" t="str">
        <f>'4.1_検定決定確認シート_機器詳細リスト'!AK152</f>
        <v>必要に応じて記載</v>
      </c>
      <c r="AA152" s="315" t="str">
        <f>'4.1_検定決定確認シート_機器詳細リスト'!AL152</f>
        <v>必要に応じて記載</v>
      </c>
      <c r="AB152" s="316" t="str">
        <f>'4.1_検定決定確認シート_機器詳細リスト'!AO152</f>
        <v>必要に応じて</v>
      </c>
      <c r="AC152" s="312" t="str">
        <f>'4.1_検定決定確認シート_機器詳細リスト'!AP152</f>
        <v>必要に応じて</v>
      </c>
    </row>
    <row r="153" spans="1:29" ht="28.5" customHeight="1" x14ac:dyDescent="0.2">
      <c r="A153" s="305"/>
      <c r="B153" s="426">
        <v>38</v>
      </c>
      <c r="C153" s="656" t="s">
        <v>362</v>
      </c>
      <c r="D153" s="576" t="str">
        <f>'4.1_検定決定確認シート_機器詳細リスト'!D153</f>
        <v>選択要</v>
      </c>
      <c r="E153" s="554" t="str">
        <f>'4.1_検定決定確認シート_機器詳細リスト'!E153</f>
        <v>必須</v>
      </c>
      <c r="F153" s="584">
        <f>'4.1_検定決定確認シート_機器詳細リスト'!F153</f>
        <v>0</v>
      </c>
      <c r="G153" s="584">
        <f>'4.1_検定決定確認シート_機器詳細リスト'!G153</f>
        <v>0</v>
      </c>
      <c r="H153" s="578">
        <f>'4.1_検定決定確認シート_機器詳細リスト'!H153</f>
        <v>0</v>
      </c>
      <c r="I153" s="554" t="str">
        <f>'4.1_検定決定確認シート_機器詳細リスト'!I153</f>
        <v>必須</v>
      </c>
      <c r="J153" s="576" t="str">
        <f>'4.1_検定決定確認シート_機器詳細リスト'!J153</f>
        <v>当日確認</v>
      </c>
      <c r="K153" s="576" t="str">
        <f>'4.1_検定決定確認シート_機器詳細リスト'!K153</f>
        <v>当日確認</v>
      </c>
      <c r="L153" s="726" t="str">
        <f>'4.1_検定決定確認シート_機器詳細リスト'!L153</f>
        <v>当日確認</v>
      </c>
      <c r="M153" s="726" t="str">
        <f>'4.1_検定決定確認シート_機器詳細リスト'!M153</f>
        <v>当日確認</v>
      </c>
      <c r="N153" s="726" t="str">
        <f>'4.1_検定決定確認シート_機器詳細リスト'!N153</f>
        <v>当日確認</v>
      </c>
      <c r="O153" s="726" t="str">
        <f>'4.1_検定決定確認シート_機器詳細リスト'!P153</f>
        <v>選択要</v>
      </c>
      <c r="P153" s="576" t="str">
        <f>'4.1_検定決定確認シート_機器詳細リスト'!Q153</f>
        <v>選択要</v>
      </c>
      <c r="Q153" s="576" t="str">
        <f>'4.1_検定決定確認シート_機器詳細リスト'!S153</f>
        <v>必須</v>
      </c>
      <c r="R153" s="584">
        <f>'4.1_検定決定確認シート_機器詳細リスト'!T153</f>
        <v>0</v>
      </c>
      <c r="S153" s="662" t="str">
        <f>'4.1_検定決定確認シート_機器詳細リスト'!U153</f>
        <v>必須</v>
      </c>
      <c r="T153" s="662" t="str">
        <f>'4.1_検定決定確認シート_機器詳細リスト'!V153</f>
        <v>必須</v>
      </c>
      <c r="U153" s="563" t="str">
        <f>'4.1_検定決定確認シート_機器詳細リスト'!W153</f>
        <v>必須</v>
      </c>
      <c r="V153" s="566" t="s">
        <v>51</v>
      </c>
      <c r="W153" s="723">
        <f>'4.1_検定決定確認シート_機器詳細リスト'!AA153</f>
        <v>0</v>
      </c>
      <c r="X153" s="659" t="str">
        <f>'4.1_検定決定確認シート_機器詳細リスト'!AB153&amp;"～"&amp;'4.1_検定決定確認シート_機器詳細リスト'!AC153&amp;"g"</f>
        <v>必須～必須g</v>
      </c>
      <c r="Y153" s="70" t="s">
        <v>92</v>
      </c>
      <c r="Z153" s="212" t="str">
        <f>'4.1_検定決定確認シート_機器詳細リスト'!AK153</f>
        <v>必須</v>
      </c>
      <c r="AA153" s="214" t="str">
        <f>'4.1_検定決定確認シート_機器詳細リスト'!AL153</f>
        <v>必須</v>
      </c>
      <c r="AB153" s="321" t="str">
        <f>'4.1_検定決定確認シート_機器詳細リスト'!AO153</f>
        <v>必須</v>
      </c>
      <c r="AC153" s="310" t="str">
        <f>'4.1_検定決定確認シート_機器詳細リスト'!AP153</f>
        <v>2個以上用意ください</v>
      </c>
    </row>
    <row r="154" spans="1:29" ht="24" customHeight="1" x14ac:dyDescent="0.2">
      <c r="A154" s="305"/>
      <c r="B154" s="575"/>
      <c r="C154" s="657"/>
      <c r="D154" s="477"/>
      <c r="E154" s="555"/>
      <c r="F154" s="585"/>
      <c r="G154" s="585"/>
      <c r="H154" s="579"/>
      <c r="I154" s="555"/>
      <c r="J154" s="477"/>
      <c r="K154" s="477"/>
      <c r="L154" s="727"/>
      <c r="M154" s="727"/>
      <c r="N154" s="727"/>
      <c r="O154" s="727"/>
      <c r="P154" s="477"/>
      <c r="Q154" s="477"/>
      <c r="R154" s="585"/>
      <c r="S154" s="663"/>
      <c r="T154" s="663"/>
      <c r="U154" s="564"/>
      <c r="V154" s="567"/>
      <c r="W154" s="724"/>
      <c r="X154" s="660"/>
      <c r="Y154" s="69" t="s">
        <v>93</v>
      </c>
      <c r="Z154" s="213" t="str">
        <f>'4.1_検定決定確認シート_機器詳細リスト'!AK154</f>
        <v>必須</v>
      </c>
      <c r="AA154" s="215" t="str">
        <f>'4.1_検定決定確認シート_機器詳細リスト'!AL154</f>
        <v>必須</v>
      </c>
      <c r="AB154" s="313" t="str">
        <f>'4.1_検定決定確認シート_機器詳細リスト'!AO154</f>
        <v>必須</v>
      </c>
      <c r="AC154" s="311" t="str">
        <f>'4.1_検定決定確認シート_機器詳細リスト'!AP154</f>
        <v>2個以上用意ください</v>
      </c>
    </row>
    <row r="155" spans="1:29" ht="24" customHeight="1" x14ac:dyDescent="0.2">
      <c r="A155" s="305"/>
      <c r="B155" s="575"/>
      <c r="C155" s="657"/>
      <c r="D155" s="477"/>
      <c r="E155" s="555"/>
      <c r="F155" s="585"/>
      <c r="G155" s="585"/>
      <c r="H155" s="579"/>
      <c r="I155" s="555"/>
      <c r="J155" s="477"/>
      <c r="K155" s="477"/>
      <c r="L155" s="727"/>
      <c r="M155" s="727"/>
      <c r="N155" s="727"/>
      <c r="O155" s="727"/>
      <c r="P155" s="477"/>
      <c r="Q155" s="477"/>
      <c r="R155" s="585"/>
      <c r="S155" s="663"/>
      <c r="T155" s="663"/>
      <c r="U155" s="564"/>
      <c r="V155" s="567"/>
      <c r="W155" s="724"/>
      <c r="X155" s="660"/>
      <c r="Y155" s="69" t="s">
        <v>22</v>
      </c>
      <c r="Z155" s="213" t="str">
        <f>'4.1_検定決定確認シート_機器詳細リスト'!AK155</f>
        <v>必要に応じて記載</v>
      </c>
      <c r="AA155" s="215" t="str">
        <f>'4.1_検定決定確認シート_機器詳細リスト'!AL155</f>
        <v>必要に応じて記載</v>
      </c>
      <c r="AB155" s="313" t="str">
        <f>'4.1_検定決定確認シート_機器詳細リスト'!AO155</f>
        <v>必要に応じて</v>
      </c>
      <c r="AC155" s="311" t="str">
        <f>'4.1_検定決定確認シート_機器詳細リスト'!AP155</f>
        <v>必要に応じて</v>
      </c>
    </row>
    <row r="156" spans="1:29" ht="24" customHeight="1" thickBot="1" x14ac:dyDescent="0.25">
      <c r="A156" s="305"/>
      <c r="B156" s="427"/>
      <c r="C156" s="658"/>
      <c r="D156" s="577"/>
      <c r="E156" s="556"/>
      <c r="F156" s="586"/>
      <c r="G156" s="586"/>
      <c r="H156" s="580"/>
      <c r="I156" s="556"/>
      <c r="J156" s="577"/>
      <c r="K156" s="577"/>
      <c r="L156" s="728"/>
      <c r="M156" s="728"/>
      <c r="N156" s="728"/>
      <c r="O156" s="728"/>
      <c r="P156" s="577"/>
      <c r="Q156" s="577"/>
      <c r="R156" s="586"/>
      <c r="S156" s="664"/>
      <c r="T156" s="664"/>
      <c r="U156" s="565"/>
      <c r="V156" s="568"/>
      <c r="W156" s="725"/>
      <c r="X156" s="661"/>
      <c r="Y156" s="71" t="s">
        <v>23</v>
      </c>
      <c r="Z156" s="314" t="str">
        <f>'4.1_検定決定確認シート_機器詳細リスト'!AK156</f>
        <v>必要に応じて記載</v>
      </c>
      <c r="AA156" s="315" t="str">
        <f>'4.1_検定決定確認シート_機器詳細リスト'!AL156</f>
        <v>必要に応じて記載</v>
      </c>
      <c r="AB156" s="316" t="str">
        <f>'4.1_検定決定確認シート_機器詳細リスト'!AO156</f>
        <v>必要に応じて</v>
      </c>
      <c r="AC156" s="312" t="str">
        <f>'4.1_検定決定確認シート_機器詳細リスト'!AP156</f>
        <v>必要に応じて</v>
      </c>
    </row>
    <row r="157" spans="1:29" ht="28.5" customHeight="1" x14ac:dyDescent="0.2">
      <c r="A157" s="305"/>
      <c r="B157" s="426">
        <v>39</v>
      </c>
      <c r="C157" s="656" t="s">
        <v>362</v>
      </c>
      <c r="D157" s="576" t="str">
        <f>'4.1_検定決定確認シート_機器詳細リスト'!D157</f>
        <v>選択要</v>
      </c>
      <c r="E157" s="554" t="str">
        <f>'4.1_検定決定確認シート_機器詳細リスト'!E157</f>
        <v>必須</v>
      </c>
      <c r="F157" s="584">
        <f>'4.1_検定決定確認シート_機器詳細リスト'!F157</f>
        <v>0</v>
      </c>
      <c r="G157" s="584">
        <f>'4.1_検定決定確認シート_機器詳細リスト'!G157</f>
        <v>0</v>
      </c>
      <c r="H157" s="578">
        <f>'4.1_検定決定確認シート_機器詳細リスト'!H157</f>
        <v>0</v>
      </c>
      <c r="I157" s="554" t="str">
        <f>'4.1_検定決定確認シート_機器詳細リスト'!I157</f>
        <v>必須</v>
      </c>
      <c r="J157" s="576" t="str">
        <f>'4.1_検定決定確認シート_機器詳細リスト'!J157</f>
        <v>当日確認</v>
      </c>
      <c r="K157" s="576" t="str">
        <f>'4.1_検定決定確認シート_機器詳細リスト'!K157</f>
        <v>当日確認</v>
      </c>
      <c r="L157" s="726" t="str">
        <f>'4.1_検定決定確認シート_機器詳細リスト'!L157</f>
        <v>当日確認</v>
      </c>
      <c r="M157" s="726" t="str">
        <f>'4.1_検定決定確認シート_機器詳細リスト'!M157</f>
        <v>当日確認</v>
      </c>
      <c r="N157" s="726" t="str">
        <f>'4.1_検定決定確認シート_機器詳細リスト'!N157</f>
        <v>当日確認</v>
      </c>
      <c r="O157" s="726" t="str">
        <f>'4.1_検定決定確認シート_機器詳細リスト'!P157</f>
        <v>選択要</v>
      </c>
      <c r="P157" s="576" t="str">
        <f>'4.1_検定決定確認シート_機器詳細リスト'!Q157</f>
        <v>選択要</v>
      </c>
      <c r="Q157" s="576" t="str">
        <f>'4.1_検定決定確認シート_機器詳細リスト'!S157</f>
        <v>必須</v>
      </c>
      <c r="R157" s="584">
        <f>'4.1_検定決定確認シート_機器詳細リスト'!T157</f>
        <v>0</v>
      </c>
      <c r="S157" s="662" t="str">
        <f>'4.1_検定決定確認シート_機器詳細リスト'!U157</f>
        <v>必須</v>
      </c>
      <c r="T157" s="662" t="str">
        <f>'4.1_検定決定確認シート_機器詳細リスト'!V157</f>
        <v>必須</v>
      </c>
      <c r="U157" s="563" t="str">
        <f>'4.1_検定決定確認シート_機器詳細リスト'!W157</f>
        <v>必須</v>
      </c>
      <c r="V157" s="566" t="s">
        <v>51</v>
      </c>
      <c r="W157" s="723">
        <f>'4.1_検定決定確認シート_機器詳細リスト'!AA157</f>
        <v>0</v>
      </c>
      <c r="X157" s="659" t="str">
        <f>'4.1_検定決定確認シート_機器詳細リスト'!AB157&amp;"～"&amp;'4.1_検定決定確認シート_機器詳細リスト'!AC157&amp;"g"</f>
        <v>必須～必須g</v>
      </c>
      <c r="Y157" s="70" t="s">
        <v>92</v>
      </c>
      <c r="Z157" s="212" t="str">
        <f>'4.1_検定決定確認シート_機器詳細リスト'!AK157</f>
        <v>必須</v>
      </c>
      <c r="AA157" s="214" t="str">
        <f>'4.1_検定決定確認シート_機器詳細リスト'!AL157</f>
        <v>必須</v>
      </c>
      <c r="AB157" s="321" t="str">
        <f>'4.1_検定決定確認シート_機器詳細リスト'!AO157</f>
        <v>必須</v>
      </c>
      <c r="AC157" s="310" t="str">
        <f>'4.1_検定決定確認シート_機器詳細リスト'!AP157</f>
        <v>2個以上用意ください</v>
      </c>
    </row>
    <row r="158" spans="1:29" ht="24" customHeight="1" x14ac:dyDescent="0.2">
      <c r="A158" s="305"/>
      <c r="B158" s="575"/>
      <c r="C158" s="657"/>
      <c r="D158" s="477"/>
      <c r="E158" s="555"/>
      <c r="F158" s="585"/>
      <c r="G158" s="585"/>
      <c r="H158" s="579"/>
      <c r="I158" s="555"/>
      <c r="J158" s="477"/>
      <c r="K158" s="477"/>
      <c r="L158" s="727"/>
      <c r="M158" s="727"/>
      <c r="N158" s="727"/>
      <c r="O158" s="727"/>
      <c r="P158" s="477"/>
      <c r="Q158" s="477"/>
      <c r="R158" s="585"/>
      <c r="S158" s="663"/>
      <c r="T158" s="663"/>
      <c r="U158" s="564"/>
      <c r="V158" s="567"/>
      <c r="W158" s="724"/>
      <c r="X158" s="660"/>
      <c r="Y158" s="69" t="s">
        <v>93</v>
      </c>
      <c r="Z158" s="213" t="str">
        <f>'4.1_検定決定確認シート_機器詳細リスト'!AK158</f>
        <v>必須</v>
      </c>
      <c r="AA158" s="215" t="str">
        <f>'4.1_検定決定確認シート_機器詳細リスト'!AL158</f>
        <v>必須</v>
      </c>
      <c r="AB158" s="313" t="str">
        <f>'4.1_検定決定確認シート_機器詳細リスト'!AO158</f>
        <v>必須</v>
      </c>
      <c r="AC158" s="311" t="str">
        <f>'4.1_検定決定確認シート_機器詳細リスト'!AP158</f>
        <v>2個以上用意ください</v>
      </c>
    </row>
    <row r="159" spans="1:29" ht="24" customHeight="1" x14ac:dyDescent="0.2">
      <c r="A159" s="305"/>
      <c r="B159" s="575"/>
      <c r="C159" s="657"/>
      <c r="D159" s="477"/>
      <c r="E159" s="555"/>
      <c r="F159" s="585"/>
      <c r="G159" s="585"/>
      <c r="H159" s="579"/>
      <c r="I159" s="555"/>
      <c r="J159" s="477"/>
      <c r="K159" s="477"/>
      <c r="L159" s="727"/>
      <c r="M159" s="727"/>
      <c r="N159" s="727"/>
      <c r="O159" s="727"/>
      <c r="P159" s="477"/>
      <c r="Q159" s="477"/>
      <c r="R159" s="585"/>
      <c r="S159" s="663"/>
      <c r="T159" s="663"/>
      <c r="U159" s="564"/>
      <c r="V159" s="567"/>
      <c r="W159" s="724"/>
      <c r="X159" s="660"/>
      <c r="Y159" s="69" t="s">
        <v>22</v>
      </c>
      <c r="Z159" s="213" t="str">
        <f>'4.1_検定決定確認シート_機器詳細リスト'!AK159</f>
        <v>必要に応じて記載</v>
      </c>
      <c r="AA159" s="215" t="str">
        <f>'4.1_検定決定確認シート_機器詳細リスト'!AL159</f>
        <v>必要に応じて記載</v>
      </c>
      <c r="AB159" s="313" t="str">
        <f>'4.1_検定決定確認シート_機器詳細リスト'!AO159</f>
        <v>必要に応じて</v>
      </c>
      <c r="AC159" s="311" t="str">
        <f>'4.1_検定決定確認シート_機器詳細リスト'!AP159</f>
        <v>必要に応じて</v>
      </c>
    </row>
    <row r="160" spans="1:29" ht="24" customHeight="1" thickBot="1" x14ac:dyDescent="0.25">
      <c r="A160" s="305"/>
      <c r="B160" s="427"/>
      <c r="C160" s="658"/>
      <c r="D160" s="577"/>
      <c r="E160" s="556"/>
      <c r="F160" s="586"/>
      <c r="G160" s="586"/>
      <c r="H160" s="580"/>
      <c r="I160" s="556"/>
      <c r="J160" s="577"/>
      <c r="K160" s="577"/>
      <c r="L160" s="728"/>
      <c r="M160" s="728"/>
      <c r="N160" s="728"/>
      <c r="O160" s="728"/>
      <c r="P160" s="577"/>
      <c r="Q160" s="577"/>
      <c r="R160" s="586"/>
      <c r="S160" s="664"/>
      <c r="T160" s="664"/>
      <c r="U160" s="565"/>
      <c r="V160" s="568"/>
      <c r="W160" s="725"/>
      <c r="X160" s="661"/>
      <c r="Y160" s="71" t="s">
        <v>23</v>
      </c>
      <c r="Z160" s="314" t="str">
        <f>'4.1_検定決定確認シート_機器詳細リスト'!AK160</f>
        <v>必要に応じて記載</v>
      </c>
      <c r="AA160" s="315" t="str">
        <f>'4.1_検定決定確認シート_機器詳細リスト'!AL160</f>
        <v>必要に応じて記載</v>
      </c>
      <c r="AB160" s="316" t="str">
        <f>'4.1_検定決定確認シート_機器詳細リスト'!AO160</f>
        <v>必要に応じて</v>
      </c>
      <c r="AC160" s="312" t="str">
        <f>'4.1_検定決定確認シート_機器詳細リスト'!AP160</f>
        <v>必要に応じて</v>
      </c>
    </row>
    <row r="161" spans="1:29" ht="28.5" customHeight="1" x14ac:dyDescent="0.2">
      <c r="A161" s="305"/>
      <c r="B161" s="426">
        <v>40</v>
      </c>
      <c r="C161" s="656" t="s">
        <v>362</v>
      </c>
      <c r="D161" s="576" t="str">
        <f>'4.1_検定決定確認シート_機器詳細リスト'!D161</f>
        <v>選択要</v>
      </c>
      <c r="E161" s="554" t="str">
        <f>'4.1_検定決定確認シート_機器詳細リスト'!E161</f>
        <v>必須</v>
      </c>
      <c r="F161" s="584">
        <f>'4.1_検定決定確認シート_機器詳細リスト'!F161</f>
        <v>0</v>
      </c>
      <c r="G161" s="584">
        <f>'4.1_検定決定確認シート_機器詳細リスト'!G161</f>
        <v>0</v>
      </c>
      <c r="H161" s="578">
        <f>'4.1_検定決定確認シート_機器詳細リスト'!H161</f>
        <v>0</v>
      </c>
      <c r="I161" s="554" t="str">
        <f>'4.1_検定決定確認シート_機器詳細リスト'!I161</f>
        <v>必須</v>
      </c>
      <c r="J161" s="576" t="str">
        <f>'4.1_検定決定確認シート_機器詳細リスト'!J161</f>
        <v>当日確認</v>
      </c>
      <c r="K161" s="576" t="str">
        <f>'4.1_検定決定確認シート_機器詳細リスト'!K161</f>
        <v>当日確認</v>
      </c>
      <c r="L161" s="726" t="str">
        <f>'4.1_検定決定確認シート_機器詳細リスト'!L161</f>
        <v>当日確認</v>
      </c>
      <c r="M161" s="726" t="str">
        <f>'4.1_検定決定確認シート_機器詳細リスト'!M161</f>
        <v>当日確認</v>
      </c>
      <c r="N161" s="726" t="str">
        <f>'4.1_検定決定確認シート_機器詳細リスト'!N161</f>
        <v>当日確認</v>
      </c>
      <c r="O161" s="726" t="str">
        <f>'4.1_検定決定確認シート_機器詳細リスト'!P161</f>
        <v>選択要</v>
      </c>
      <c r="P161" s="576" t="str">
        <f>'4.1_検定決定確認シート_機器詳細リスト'!Q161</f>
        <v>選択要</v>
      </c>
      <c r="Q161" s="576" t="str">
        <f>'4.1_検定決定確認シート_機器詳細リスト'!S161</f>
        <v>必須</v>
      </c>
      <c r="R161" s="584">
        <f>'4.1_検定決定確認シート_機器詳細リスト'!T161</f>
        <v>0</v>
      </c>
      <c r="S161" s="662" t="str">
        <f>'4.1_検定決定確認シート_機器詳細リスト'!U161</f>
        <v>必須</v>
      </c>
      <c r="T161" s="662" t="str">
        <f>'4.1_検定決定確認シート_機器詳細リスト'!V161</f>
        <v>必須</v>
      </c>
      <c r="U161" s="563" t="str">
        <f>'4.1_検定決定確認シート_機器詳細リスト'!W161</f>
        <v>必須</v>
      </c>
      <c r="V161" s="566" t="s">
        <v>51</v>
      </c>
      <c r="W161" s="723">
        <f>'4.1_検定決定確認シート_機器詳細リスト'!AA161</f>
        <v>0</v>
      </c>
      <c r="X161" s="659" t="str">
        <f>'4.1_検定決定確認シート_機器詳細リスト'!AB161&amp;"～"&amp;'4.1_検定決定確認シート_機器詳細リスト'!AC161&amp;"g"</f>
        <v>必須～必須g</v>
      </c>
      <c r="Y161" s="70" t="s">
        <v>92</v>
      </c>
      <c r="Z161" s="212" t="str">
        <f>'4.1_検定決定確認シート_機器詳細リスト'!AK161</f>
        <v>必須</v>
      </c>
      <c r="AA161" s="214" t="str">
        <f>'4.1_検定決定確認シート_機器詳細リスト'!AL161</f>
        <v>必須</v>
      </c>
      <c r="AB161" s="321" t="str">
        <f>'4.1_検定決定確認シート_機器詳細リスト'!AO161</f>
        <v>必須</v>
      </c>
      <c r="AC161" s="310" t="str">
        <f>'4.1_検定決定確認シート_機器詳細リスト'!AP161</f>
        <v>2個以上用意ください</v>
      </c>
    </row>
    <row r="162" spans="1:29" ht="24" customHeight="1" x14ac:dyDescent="0.2">
      <c r="A162" s="305"/>
      <c r="B162" s="575"/>
      <c r="C162" s="657"/>
      <c r="D162" s="477"/>
      <c r="E162" s="555"/>
      <c r="F162" s="585"/>
      <c r="G162" s="585"/>
      <c r="H162" s="579"/>
      <c r="I162" s="555"/>
      <c r="J162" s="477"/>
      <c r="K162" s="477"/>
      <c r="L162" s="727"/>
      <c r="M162" s="727"/>
      <c r="N162" s="727"/>
      <c r="O162" s="727"/>
      <c r="P162" s="477"/>
      <c r="Q162" s="477"/>
      <c r="R162" s="585"/>
      <c r="S162" s="663"/>
      <c r="T162" s="663"/>
      <c r="U162" s="564"/>
      <c r="V162" s="567"/>
      <c r="W162" s="724"/>
      <c r="X162" s="660"/>
      <c r="Y162" s="69" t="s">
        <v>93</v>
      </c>
      <c r="Z162" s="213" t="str">
        <f>'4.1_検定決定確認シート_機器詳細リスト'!AK162</f>
        <v>必須</v>
      </c>
      <c r="AA162" s="215" t="str">
        <f>'4.1_検定決定確認シート_機器詳細リスト'!AL162</f>
        <v>必須</v>
      </c>
      <c r="AB162" s="313" t="str">
        <f>'4.1_検定決定確認シート_機器詳細リスト'!AO162</f>
        <v>必須</v>
      </c>
      <c r="AC162" s="311" t="str">
        <f>'4.1_検定決定確認シート_機器詳細リスト'!AP162</f>
        <v>2個以上用意ください</v>
      </c>
    </row>
    <row r="163" spans="1:29" ht="24" customHeight="1" x14ac:dyDescent="0.2">
      <c r="A163" s="305"/>
      <c r="B163" s="575"/>
      <c r="C163" s="657"/>
      <c r="D163" s="477"/>
      <c r="E163" s="555"/>
      <c r="F163" s="585"/>
      <c r="G163" s="585"/>
      <c r="H163" s="579"/>
      <c r="I163" s="555"/>
      <c r="J163" s="477"/>
      <c r="K163" s="477"/>
      <c r="L163" s="727"/>
      <c r="M163" s="727"/>
      <c r="N163" s="727"/>
      <c r="O163" s="727"/>
      <c r="P163" s="477"/>
      <c r="Q163" s="477"/>
      <c r="R163" s="585"/>
      <c r="S163" s="663"/>
      <c r="T163" s="663"/>
      <c r="U163" s="564"/>
      <c r="V163" s="567"/>
      <c r="W163" s="724"/>
      <c r="X163" s="660"/>
      <c r="Y163" s="69" t="s">
        <v>22</v>
      </c>
      <c r="Z163" s="213" t="str">
        <f>'4.1_検定決定確認シート_機器詳細リスト'!AK163</f>
        <v>必要に応じて記載</v>
      </c>
      <c r="AA163" s="215" t="str">
        <f>'4.1_検定決定確認シート_機器詳細リスト'!AL163</f>
        <v>必要に応じて記載</v>
      </c>
      <c r="AB163" s="313" t="str">
        <f>'4.1_検定決定確認シート_機器詳細リスト'!AO163</f>
        <v>必要に応じて</v>
      </c>
      <c r="AC163" s="311" t="str">
        <f>'4.1_検定決定確認シート_機器詳細リスト'!AP163</f>
        <v>必要に応じて</v>
      </c>
    </row>
    <row r="164" spans="1:29" ht="24" customHeight="1" thickBot="1" x14ac:dyDescent="0.25">
      <c r="A164" s="305"/>
      <c r="B164" s="427"/>
      <c r="C164" s="658"/>
      <c r="D164" s="577"/>
      <c r="E164" s="556"/>
      <c r="F164" s="586"/>
      <c r="G164" s="586"/>
      <c r="H164" s="580"/>
      <c r="I164" s="556"/>
      <c r="J164" s="577"/>
      <c r="K164" s="577"/>
      <c r="L164" s="728"/>
      <c r="M164" s="728"/>
      <c r="N164" s="728"/>
      <c r="O164" s="728"/>
      <c r="P164" s="577"/>
      <c r="Q164" s="577"/>
      <c r="R164" s="586"/>
      <c r="S164" s="664"/>
      <c r="T164" s="664"/>
      <c r="U164" s="565"/>
      <c r="V164" s="568"/>
      <c r="W164" s="725"/>
      <c r="X164" s="661"/>
      <c r="Y164" s="71" t="s">
        <v>23</v>
      </c>
      <c r="Z164" s="314" t="str">
        <f>'4.1_検定決定確認シート_機器詳細リスト'!AK164</f>
        <v>必要に応じて記載</v>
      </c>
      <c r="AA164" s="315" t="str">
        <f>'4.1_検定決定確認シート_機器詳細リスト'!AL164</f>
        <v>必要に応じて記載</v>
      </c>
      <c r="AB164" s="316" t="str">
        <f>'4.1_検定決定確認シート_機器詳細リスト'!AO164</f>
        <v>必要に応じて</v>
      </c>
      <c r="AC164" s="312" t="str">
        <f>'4.1_検定決定確認シート_機器詳細リスト'!AP164</f>
        <v>必要に応じて</v>
      </c>
    </row>
    <row r="165" spans="1:29" ht="30.5" customHeight="1" x14ac:dyDescent="0.2">
      <c r="B165" s="426" t="s">
        <v>89</v>
      </c>
      <c r="C165" s="609" t="s">
        <v>132</v>
      </c>
      <c r="D165" s="609" t="s">
        <v>398</v>
      </c>
      <c r="E165" s="609" t="s">
        <v>90</v>
      </c>
      <c r="F165" s="432" t="s">
        <v>407</v>
      </c>
      <c r="G165" s="432" t="s">
        <v>20</v>
      </c>
      <c r="H165" s="432" t="s">
        <v>458</v>
      </c>
      <c r="I165" s="609" t="str">
        <f>'4.1_検定決定確認シート_機器詳細リスト'!I165</f>
        <v>型式</v>
      </c>
      <c r="J165" s="432" t="str">
        <f>'4.1_検定決定確認シート_機器詳細リスト'!J165</f>
        <v>型式承認番号表示</v>
      </c>
      <c r="K165" s="432" t="str">
        <f>'4.1_検定決定確認シート_機器詳細リスト'!K165</f>
        <v>製造番号・器物番号</v>
      </c>
      <c r="L165" s="432" t="str">
        <f>'4.1_検定決定確認シート_機器詳細リスト'!L165</f>
        <v>製造年月</v>
      </c>
      <c r="M165" s="432" t="s">
        <v>463</v>
      </c>
      <c r="N165" s="610" t="s">
        <v>464</v>
      </c>
      <c r="O165" s="432" t="str">
        <f>'4.1_検定決定確認シート_機器詳細リスト'!P165</f>
        <v>新規／既存？</v>
      </c>
      <c r="P165" s="432" t="s">
        <v>442</v>
      </c>
      <c r="Q165" s="609" t="str">
        <f>'4.1_検定決定確認シート_機器詳細リスト'!S165</f>
        <v>精度等級</v>
      </c>
      <c r="R165" s="432" t="s">
        <v>19</v>
      </c>
      <c r="S165" s="432" t="s">
        <v>443</v>
      </c>
      <c r="T165" s="432" t="s">
        <v>435</v>
      </c>
      <c r="U165" s="598" t="s">
        <v>285</v>
      </c>
      <c r="V165" s="600" t="s">
        <v>387</v>
      </c>
      <c r="W165" s="432" t="s">
        <v>446</v>
      </c>
      <c r="X165" s="432" t="s">
        <v>303</v>
      </c>
      <c r="Y165" s="729" t="s">
        <v>403</v>
      </c>
      <c r="Z165" s="729"/>
      <c r="AA165" s="318" t="s">
        <v>404</v>
      </c>
      <c r="AB165" s="322" t="s">
        <v>444</v>
      </c>
      <c r="AC165" s="323" t="s">
        <v>146</v>
      </c>
    </row>
    <row r="166" spans="1:29" ht="40.5" customHeight="1" thickBot="1" x14ac:dyDescent="0.25">
      <c r="B166" s="427"/>
      <c r="C166" s="434"/>
      <c r="D166" s="434"/>
      <c r="E166" s="434"/>
      <c r="F166" s="433"/>
      <c r="G166" s="433"/>
      <c r="H166" s="434"/>
      <c r="I166" s="434"/>
      <c r="J166" s="433"/>
      <c r="K166" s="433"/>
      <c r="L166" s="433"/>
      <c r="M166" s="433"/>
      <c r="N166" s="611"/>
      <c r="O166" s="433"/>
      <c r="P166" s="433"/>
      <c r="Q166" s="434"/>
      <c r="R166" s="434"/>
      <c r="S166" s="433"/>
      <c r="T166" s="433"/>
      <c r="U166" s="599"/>
      <c r="V166" s="601"/>
      <c r="W166" s="433"/>
      <c r="X166" s="433"/>
      <c r="Y166" s="730" t="s">
        <v>441</v>
      </c>
      <c r="Z166" s="731"/>
      <c r="AA166" s="731"/>
      <c r="AB166" s="731"/>
      <c r="AC166" s="732"/>
    </row>
  </sheetData>
  <sheetProtection algorithmName="SHA-512" hashValue="bkzMbuvo2TZVGRDb3ZQv03ZWacR5LAh0DSxVOGk56O0MzcaujFhBv4tghSVEtW5xyk17LIfTEFFl6f+PZNEUhA==" saltValue="OOsuZ5KQkrYjphohABi1ng==" spinCount="100000" sheet="1" objects="1" scenarios="1" formatCells="0"/>
  <mergeCells count="971">
    <mergeCell ref="B5:B8"/>
    <mergeCell ref="C5:C8"/>
    <mergeCell ref="D5:D8"/>
    <mergeCell ref="E5:E8"/>
    <mergeCell ref="F5:F8"/>
    <mergeCell ref="W3:W4"/>
    <mergeCell ref="S3:S4"/>
    <mergeCell ref="T3:T4"/>
    <mergeCell ref="U3:U4"/>
    <mergeCell ref="V3:V4"/>
    <mergeCell ref="N3:N4"/>
    <mergeCell ref="O3:O4"/>
    <mergeCell ref="G5:G8"/>
    <mergeCell ref="H5:H8"/>
    <mergeCell ref="I5:I8"/>
    <mergeCell ref="J5:J8"/>
    <mergeCell ref="K5:K8"/>
    <mergeCell ref="M5:M8"/>
    <mergeCell ref="N5:N8"/>
    <mergeCell ref="O5:O8"/>
    <mergeCell ref="P5:P8"/>
    <mergeCell ref="Q5:Q8"/>
    <mergeCell ref="W5:W8"/>
    <mergeCell ref="R5:R8"/>
    <mergeCell ref="B3:B4"/>
    <mergeCell ref="C3:C4"/>
    <mergeCell ref="D3:D4"/>
    <mergeCell ref="E3:E4"/>
    <mergeCell ref="F3:F4"/>
    <mergeCell ref="P3:P4"/>
    <mergeCell ref="Q3:Q4"/>
    <mergeCell ref="R3:R4"/>
    <mergeCell ref="H3:H4"/>
    <mergeCell ref="I3:I4"/>
    <mergeCell ref="J3:J4"/>
    <mergeCell ref="K3:K4"/>
    <mergeCell ref="L3:L4"/>
    <mergeCell ref="M3:M4"/>
    <mergeCell ref="X9:X12"/>
    <mergeCell ref="O9:O12"/>
    <mergeCell ref="P9:P12"/>
    <mergeCell ref="Q9:Q12"/>
    <mergeCell ref="R9:R12"/>
    <mergeCell ref="S9:S12"/>
    <mergeCell ref="G3:G4"/>
    <mergeCell ref="X3:X4"/>
    <mergeCell ref="AB2:AC2"/>
    <mergeCell ref="L5:L8"/>
    <mergeCell ref="Y3:AC3"/>
    <mergeCell ref="Y4:Z4"/>
    <mergeCell ref="X5:X8"/>
    <mergeCell ref="S5:S8"/>
    <mergeCell ref="T5:T8"/>
    <mergeCell ref="U5:U8"/>
    <mergeCell ref="V5:V8"/>
    <mergeCell ref="G9:G12"/>
    <mergeCell ref="K9:K12"/>
    <mergeCell ref="L9:L12"/>
    <mergeCell ref="M9:M12"/>
    <mergeCell ref="N9:N12"/>
    <mergeCell ref="B13:B16"/>
    <mergeCell ref="C13:C16"/>
    <mergeCell ref="D13:D16"/>
    <mergeCell ref="E13:E16"/>
    <mergeCell ref="F13:F16"/>
    <mergeCell ref="T9:T12"/>
    <mergeCell ref="U9:U12"/>
    <mergeCell ref="V9:V12"/>
    <mergeCell ref="W9:W12"/>
    <mergeCell ref="L13:L16"/>
    <mergeCell ref="M13:M16"/>
    <mergeCell ref="N13:N16"/>
    <mergeCell ref="O13:O16"/>
    <mergeCell ref="P13:P16"/>
    <mergeCell ref="G13:G16"/>
    <mergeCell ref="H13:H16"/>
    <mergeCell ref="I13:I16"/>
    <mergeCell ref="J13:J16"/>
    <mergeCell ref="K13:K16"/>
    <mergeCell ref="I9:I12"/>
    <mergeCell ref="J9:J12"/>
    <mergeCell ref="H9:H12"/>
    <mergeCell ref="E9:E12"/>
    <mergeCell ref="F9:F12"/>
    <mergeCell ref="O17:O20"/>
    <mergeCell ref="P17:P20"/>
    <mergeCell ref="Q17:Q20"/>
    <mergeCell ref="R17:R20"/>
    <mergeCell ref="S17:S20"/>
    <mergeCell ref="V13:V16"/>
    <mergeCell ref="W13:W16"/>
    <mergeCell ref="X13:X16"/>
    <mergeCell ref="Q13:Q16"/>
    <mergeCell ref="R13:R16"/>
    <mergeCell ref="S13:S16"/>
    <mergeCell ref="T13:T16"/>
    <mergeCell ref="U13:U16"/>
    <mergeCell ref="T17:T20"/>
    <mergeCell ref="U17:U20"/>
    <mergeCell ref="V17:V20"/>
    <mergeCell ref="W17:W20"/>
    <mergeCell ref="V21:V24"/>
    <mergeCell ref="W21:W24"/>
    <mergeCell ref="X21:X24"/>
    <mergeCell ref="Q21:Q24"/>
    <mergeCell ref="R21:R24"/>
    <mergeCell ref="S21:S24"/>
    <mergeCell ref="T21:T24"/>
    <mergeCell ref="U21:U24"/>
    <mergeCell ref="X17:X20"/>
    <mergeCell ref="B21:B24"/>
    <mergeCell ref="C21:C24"/>
    <mergeCell ref="D21:D24"/>
    <mergeCell ref="E21:E24"/>
    <mergeCell ref="F21:F24"/>
    <mergeCell ref="G21:G24"/>
    <mergeCell ref="H21:H24"/>
    <mergeCell ref="I21:I24"/>
    <mergeCell ref="J21:J24"/>
    <mergeCell ref="K21:K24"/>
    <mergeCell ref="F29:F32"/>
    <mergeCell ref="T25:T28"/>
    <mergeCell ref="U25:U28"/>
    <mergeCell ref="V25:V28"/>
    <mergeCell ref="W25:W28"/>
    <mergeCell ref="V29:V32"/>
    <mergeCell ref="W29:W32"/>
    <mergeCell ref="N25:N28"/>
    <mergeCell ref="L29:L32"/>
    <mergeCell ref="M29:M32"/>
    <mergeCell ref="N29:N32"/>
    <mergeCell ref="K25:K28"/>
    <mergeCell ref="L25:L28"/>
    <mergeCell ref="M25:M28"/>
    <mergeCell ref="H29:H32"/>
    <mergeCell ref="I29:I32"/>
    <mergeCell ref="J29:J32"/>
    <mergeCell ref="K29:K32"/>
    <mergeCell ref="L21:L24"/>
    <mergeCell ref="M21:M24"/>
    <mergeCell ref="N21:N24"/>
    <mergeCell ref="O21:O24"/>
    <mergeCell ref="P21:P24"/>
    <mergeCell ref="X25:X28"/>
    <mergeCell ref="O25:O28"/>
    <mergeCell ref="P25:P28"/>
    <mergeCell ref="Q25:Q28"/>
    <mergeCell ref="R25:R28"/>
    <mergeCell ref="S25:S28"/>
    <mergeCell ref="X29:X32"/>
    <mergeCell ref="Q29:Q32"/>
    <mergeCell ref="R29:R32"/>
    <mergeCell ref="S29:S32"/>
    <mergeCell ref="T29:T32"/>
    <mergeCell ref="U29:U32"/>
    <mergeCell ref="O29:O32"/>
    <mergeCell ref="P29:P32"/>
    <mergeCell ref="T33:T36"/>
    <mergeCell ref="U33:U36"/>
    <mergeCell ref="V33:V36"/>
    <mergeCell ref="W33:W36"/>
    <mergeCell ref="X33:X36"/>
    <mergeCell ref="O33:O36"/>
    <mergeCell ref="P33:P36"/>
    <mergeCell ref="Q33:Q36"/>
    <mergeCell ref="R33:R36"/>
    <mergeCell ref="S33:S36"/>
    <mergeCell ref="N37:N40"/>
    <mergeCell ref="O37:O40"/>
    <mergeCell ref="P37:P40"/>
    <mergeCell ref="G37:G40"/>
    <mergeCell ref="H37:H40"/>
    <mergeCell ref="I37:I40"/>
    <mergeCell ref="J37:J40"/>
    <mergeCell ref="K37:K40"/>
    <mergeCell ref="B37:B40"/>
    <mergeCell ref="C37:C40"/>
    <mergeCell ref="D37:D40"/>
    <mergeCell ref="E37:E40"/>
    <mergeCell ref="F37:F40"/>
    <mergeCell ref="L37:L40"/>
    <mergeCell ref="M37:M40"/>
    <mergeCell ref="X41:X44"/>
    <mergeCell ref="O41:O44"/>
    <mergeCell ref="P41:P44"/>
    <mergeCell ref="Q41:Q44"/>
    <mergeCell ref="R41:R44"/>
    <mergeCell ref="S41:S44"/>
    <mergeCell ref="V37:V40"/>
    <mergeCell ref="W37:W40"/>
    <mergeCell ref="X37:X40"/>
    <mergeCell ref="Q37:Q40"/>
    <mergeCell ref="R37:R40"/>
    <mergeCell ref="S37:S40"/>
    <mergeCell ref="T37:T40"/>
    <mergeCell ref="U37:U40"/>
    <mergeCell ref="E45:E48"/>
    <mergeCell ref="F45:F48"/>
    <mergeCell ref="T41:T44"/>
    <mergeCell ref="U41:U44"/>
    <mergeCell ref="V41:V44"/>
    <mergeCell ref="W41:W44"/>
    <mergeCell ref="L45:L48"/>
    <mergeCell ref="M45:M48"/>
    <mergeCell ref="N45:N48"/>
    <mergeCell ref="O45:O48"/>
    <mergeCell ref="P45:P48"/>
    <mergeCell ref="G45:G48"/>
    <mergeCell ref="H45:H48"/>
    <mergeCell ref="I45:I48"/>
    <mergeCell ref="J45:J48"/>
    <mergeCell ref="K45:K48"/>
    <mergeCell ref="E41:E44"/>
    <mergeCell ref="F41:F44"/>
    <mergeCell ref="G41:G44"/>
    <mergeCell ref="H41:H44"/>
    <mergeCell ref="I41:I44"/>
    <mergeCell ref="X49:X52"/>
    <mergeCell ref="O49:O52"/>
    <mergeCell ref="P49:P52"/>
    <mergeCell ref="Q49:Q52"/>
    <mergeCell ref="R49:R52"/>
    <mergeCell ref="S49:S52"/>
    <mergeCell ref="V45:V48"/>
    <mergeCell ref="W45:W48"/>
    <mergeCell ref="X45:X48"/>
    <mergeCell ref="Q45:Q48"/>
    <mergeCell ref="R45:R48"/>
    <mergeCell ref="S45:S48"/>
    <mergeCell ref="T45:T48"/>
    <mergeCell ref="U45:U48"/>
    <mergeCell ref="B53:B56"/>
    <mergeCell ref="C53:C56"/>
    <mergeCell ref="D53:D56"/>
    <mergeCell ref="E53:E56"/>
    <mergeCell ref="F53:F56"/>
    <mergeCell ref="T49:T52"/>
    <mergeCell ref="U49:U52"/>
    <mergeCell ref="V49:V52"/>
    <mergeCell ref="W49:W52"/>
    <mergeCell ref="L53:L56"/>
    <mergeCell ref="M53:M56"/>
    <mergeCell ref="N53:N56"/>
    <mergeCell ref="O53:O56"/>
    <mergeCell ref="P53:P56"/>
    <mergeCell ref="G53:G56"/>
    <mergeCell ref="H53:H56"/>
    <mergeCell ref="I53:I56"/>
    <mergeCell ref="J53:J56"/>
    <mergeCell ref="K53:K56"/>
    <mergeCell ref="X57:X60"/>
    <mergeCell ref="O57:O60"/>
    <mergeCell ref="P57:P60"/>
    <mergeCell ref="Q57:Q60"/>
    <mergeCell ref="R57:R60"/>
    <mergeCell ref="S57:S60"/>
    <mergeCell ref="V53:V56"/>
    <mergeCell ref="W53:W56"/>
    <mergeCell ref="X53:X56"/>
    <mergeCell ref="Q53:Q56"/>
    <mergeCell ref="R53:R56"/>
    <mergeCell ref="S53:S56"/>
    <mergeCell ref="T53:T56"/>
    <mergeCell ref="U53:U56"/>
    <mergeCell ref="T57:T60"/>
    <mergeCell ref="U57:U60"/>
    <mergeCell ref="V57:V60"/>
    <mergeCell ref="W57:W60"/>
    <mergeCell ref="H61:H64"/>
    <mergeCell ref="I61:I64"/>
    <mergeCell ref="J61:J64"/>
    <mergeCell ref="K61:K64"/>
    <mergeCell ref="G57:G60"/>
    <mergeCell ref="H57:H60"/>
    <mergeCell ref="I57:I60"/>
    <mergeCell ref="J57:J60"/>
    <mergeCell ref="K57:K60"/>
    <mergeCell ref="L61:L64"/>
    <mergeCell ref="M61:M64"/>
    <mergeCell ref="N61:N64"/>
    <mergeCell ref="O61:O64"/>
    <mergeCell ref="P61:P64"/>
    <mergeCell ref="X65:X68"/>
    <mergeCell ref="O65:O68"/>
    <mergeCell ref="P65:P68"/>
    <mergeCell ref="Q65:Q68"/>
    <mergeCell ref="R65:R68"/>
    <mergeCell ref="S65:S68"/>
    <mergeCell ref="V61:V64"/>
    <mergeCell ref="W61:W64"/>
    <mergeCell ref="X61:X64"/>
    <mergeCell ref="Q61:Q64"/>
    <mergeCell ref="R61:R64"/>
    <mergeCell ref="S61:S64"/>
    <mergeCell ref="T61:T64"/>
    <mergeCell ref="U61:U64"/>
    <mergeCell ref="B69:B72"/>
    <mergeCell ref="C69:C72"/>
    <mergeCell ref="D69:D72"/>
    <mergeCell ref="E69:E72"/>
    <mergeCell ref="F69:F72"/>
    <mergeCell ref="T65:T68"/>
    <mergeCell ref="U65:U68"/>
    <mergeCell ref="V65:V68"/>
    <mergeCell ref="W65:W68"/>
    <mergeCell ref="L69:L72"/>
    <mergeCell ref="M69:M72"/>
    <mergeCell ref="N69:N72"/>
    <mergeCell ref="O69:O72"/>
    <mergeCell ref="P69:P72"/>
    <mergeCell ref="G69:G72"/>
    <mergeCell ref="H69:H72"/>
    <mergeCell ref="I69:I72"/>
    <mergeCell ref="J69:J72"/>
    <mergeCell ref="K69:K72"/>
    <mergeCell ref="V69:V72"/>
    <mergeCell ref="W69:W72"/>
    <mergeCell ref="X69:X72"/>
    <mergeCell ref="Q69:Q72"/>
    <mergeCell ref="R69:R72"/>
    <mergeCell ref="S69:S72"/>
    <mergeCell ref="T69:T72"/>
    <mergeCell ref="U69:U72"/>
    <mergeCell ref="W73:W76"/>
    <mergeCell ref="O77:O80"/>
    <mergeCell ref="P77:P80"/>
    <mergeCell ref="G77:G80"/>
    <mergeCell ref="H77:H80"/>
    <mergeCell ref="I77:I80"/>
    <mergeCell ref="J77:J80"/>
    <mergeCell ref="K77:K80"/>
    <mergeCell ref="X73:X76"/>
    <mergeCell ref="O73:O76"/>
    <mergeCell ref="P73:P76"/>
    <mergeCell ref="Q73:Q76"/>
    <mergeCell ref="R73:R76"/>
    <mergeCell ref="S73:S76"/>
    <mergeCell ref="W77:W80"/>
    <mergeCell ref="X77:X80"/>
    <mergeCell ref="Q77:Q80"/>
    <mergeCell ref="R77:R80"/>
    <mergeCell ref="S77:S80"/>
    <mergeCell ref="T77:T80"/>
    <mergeCell ref="U77:U80"/>
    <mergeCell ref="V77:V80"/>
    <mergeCell ref="T73:T76"/>
    <mergeCell ref="U73:U76"/>
    <mergeCell ref="V73:V76"/>
    <mergeCell ref="T81:T84"/>
    <mergeCell ref="U81:U84"/>
    <mergeCell ref="V81:V84"/>
    <mergeCell ref="W81:W84"/>
    <mergeCell ref="X81:X84"/>
    <mergeCell ref="B165:B166"/>
    <mergeCell ref="C165:C166"/>
    <mergeCell ref="D165:D166"/>
    <mergeCell ref="E165:E166"/>
    <mergeCell ref="F165:F166"/>
    <mergeCell ref="G165:G166"/>
    <mergeCell ref="H165:H166"/>
    <mergeCell ref="I165:I166"/>
    <mergeCell ref="J165:J166"/>
    <mergeCell ref="T165:T166"/>
    <mergeCell ref="U165:U166"/>
    <mergeCell ref="V165:V166"/>
    <mergeCell ref="W165:W166"/>
    <mergeCell ref="X165:X166"/>
    <mergeCell ref="P81:P84"/>
    <mergeCell ref="Q81:Q84"/>
    <mergeCell ref="R81:R84"/>
    <mergeCell ref="S81:S84"/>
    <mergeCell ref="B85:B88"/>
    <mergeCell ref="Y165:Z165"/>
    <mergeCell ref="Y166:AC166"/>
    <mergeCell ref="K165:K166"/>
    <mergeCell ref="L165:L166"/>
    <mergeCell ref="M165:M166"/>
    <mergeCell ref="N165:N166"/>
    <mergeCell ref="O165:O166"/>
    <mergeCell ref="P165:P166"/>
    <mergeCell ref="Q165:Q166"/>
    <mergeCell ref="R165:R166"/>
    <mergeCell ref="S165:S166"/>
    <mergeCell ref="C29:C32"/>
    <mergeCell ref="D29:D32"/>
    <mergeCell ref="E29:E32"/>
    <mergeCell ref="O81:O84"/>
    <mergeCell ref="E33:E36"/>
    <mergeCell ref="F33:F36"/>
    <mergeCell ref="G33:G36"/>
    <mergeCell ref="H33:H36"/>
    <mergeCell ref="I33:I36"/>
    <mergeCell ref="J33:J36"/>
    <mergeCell ref="J41:J44"/>
    <mergeCell ref="F73:F76"/>
    <mergeCell ref="G73:G76"/>
    <mergeCell ref="H73:H76"/>
    <mergeCell ref="E77:E80"/>
    <mergeCell ref="F77:F80"/>
    <mergeCell ref="I73:I76"/>
    <mergeCell ref="J73:J76"/>
    <mergeCell ref="K73:K76"/>
    <mergeCell ref="L73:L76"/>
    <mergeCell ref="M73:M76"/>
    <mergeCell ref="L77:L80"/>
    <mergeCell ref="M77:M80"/>
    <mergeCell ref="N77:N80"/>
    <mergeCell ref="B17:B20"/>
    <mergeCell ref="C17:C20"/>
    <mergeCell ref="D17:D20"/>
    <mergeCell ref="E17:E20"/>
    <mergeCell ref="F17:F20"/>
    <mergeCell ref="G17:G20"/>
    <mergeCell ref="H17:H20"/>
    <mergeCell ref="I17:I20"/>
    <mergeCell ref="J17:J20"/>
    <mergeCell ref="K17:K20"/>
    <mergeCell ref="L17:L20"/>
    <mergeCell ref="M17:M20"/>
    <mergeCell ref="N17:N20"/>
    <mergeCell ref="B9:B12"/>
    <mergeCell ref="C9:C12"/>
    <mergeCell ref="D9:D12"/>
    <mergeCell ref="K41:K44"/>
    <mergeCell ref="L41:L44"/>
    <mergeCell ref="M41:M44"/>
    <mergeCell ref="N33:N36"/>
    <mergeCell ref="B25:B28"/>
    <mergeCell ref="C25:C28"/>
    <mergeCell ref="D25:D28"/>
    <mergeCell ref="E25:E28"/>
    <mergeCell ref="F25:F28"/>
    <mergeCell ref="G25:G28"/>
    <mergeCell ref="H25:H28"/>
    <mergeCell ref="I25:I28"/>
    <mergeCell ref="J25:J28"/>
    <mergeCell ref="G29:G32"/>
    <mergeCell ref="B33:B36"/>
    <mergeCell ref="C33:C36"/>
    <mergeCell ref="D33:D36"/>
    <mergeCell ref="B29:B32"/>
    <mergeCell ref="D57:D60"/>
    <mergeCell ref="E57:E60"/>
    <mergeCell ref="F57:F60"/>
    <mergeCell ref="K33:K36"/>
    <mergeCell ref="L33:L36"/>
    <mergeCell ref="M33:M36"/>
    <mergeCell ref="N41:N44"/>
    <mergeCell ref="B49:B52"/>
    <mergeCell ref="C49:C52"/>
    <mergeCell ref="D49:D52"/>
    <mergeCell ref="E49:E52"/>
    <mergeCell ref="F49:F52"/>
    <mergeCell ref="G49:G52"/>
    <mergeCell ref="H49:H52"/>
    <mergeCell ref="I49:I52"/>
    <mergeCell ref="J49:J52"/>
    <mergeCell ref="K49:K52"/>
    <mergeCell ref="L49:L52"/>
    <mergeCell ref="M49:M52"/>
    <mergeCell ref="N49:N52"/>
    <mergeCell ref="B41:B44"/>
    <mergeCell ref="C41:C44"/>
    <mergeCell ref="D41:D44"/>
    <mergeCell ref="B45:B48"/>
    <mergeCell ref="C45:C48"/>
    <mergeCell ref="D45:D48"/>
    <mergeCell ref="L57:L60"/>
    <mergeCell ref="M57:M60"/>
    <mergeCell ref="N57:N60"/>
    <mergeCell ref="B65:B68"/>
    <mergeCell ref="C65:C68"/>
    <mergeCell ref="D65:D68"/>
    <mergeCell ref="E65:E68"/>
    <mergeCell ref="F65:F68"/>
    <mergeCell ref="G65:G68"/>
    <mergeCell ref="H65:H68"/>
    <mergeCell ref="I65:I68"/>
    <mergeCell ref="J65:J68"/>
    <mergeCell ref="K65:K68"/>
    <mergeCell ref="L65:L68"/>
    <mergeCell ref="M65:M68"/>
    <mergeCell ref="N65:N68"/>
    <mergeCell ref="B57:B60"/>
    <mergeCell ref="C57:C60"/>
    <mergeCell ref="E61:E64"/>
    <mergeCell ref="F61:F64"/>
    <mergeCell ref="G61:G64"/>
    <mergeCell ref="B77:B80"/>
    <mergeCell ref="C77:C80"/>
    <mergeCell ref="D77:D80"/>
    <mergeCell ref="B61:B64"/>
    <mergeCell ref="C61:C64"/>
    <mergeCell ref="D61:D64"/>
    <mergeCell ref="N73:N76"/>
    <mergeCell ref="B81:B84"/>
    <mergeCell ref="C81:C84"/>
    <mergeCell ref="D81:D84"/>
    <mergeCell ref="E81:E84"/>
    <mergeCell ref="F81:F84"/>
    <mergeCell ref="G81:G84"/>
    <mergeCell ref="H81:H84"/>
    <mergeCell ref="I81:I84"/>
    <mergeCell ref="J81:J84"/>
    <mergeCell ref="K81:K84"/>
    <mergeCell ref="L81:L84"/>
    <mergeCell ref="M81:M84"/>
    <mergeCell ref="N81:N84"/>
    <mergeCell ref="B73:B76"/>
    <mergeCell ref="C73:C76"/>
    <mergeCell ref="D73:D76"/>
    <mergeCell ref="E73:E76"/>
    <mergeCell ref="C85:C88"/>
    <mergeCell ref="D85:D88"/>
    <mergeCell ref="E85:E88"/>
    <mergeCell ref="F85:F88"/>
    <mergeCell ref="G85:G88"/>
    <mergeCell ref="H85:H88"/>
    <mergeCell ref="I85:I88"/>
    <mergeCell ref="J85:J88"/>
    <mergeCell ref="K85:K88"/>
    <mergeCell ref="L85:L88"/>
    <mergeCell ref="M85:M88"/>
    <mergeCell ref="N85:N88"/>
    <mergeCell ref="O85:O88"/>
    <mergeCell ref="P85:P88"/>
    <mergeCell ref="Q85:Q88"/>
    <mergeCell ref="R85:R88"/>
    <mergeCell ref="S85:S88"/>
    <mergeCell ref="T85:T88"/>
    <mergeCell ref="U85:U88"/>
    <mergeCell ref="V85:V88"/>
    <mergeCell ref="W85:W88"/>
    <mergeCell ref="X85:X88"/>
    <mergeCell ref="B89:B92"/>
    <mergeCell ref="C89:C92"/>
    <mergeCell ref="D89:D92"/>
    <mergeCell ref="E89:E92"/>
    <mergeCell ref="F89:F92"/>
    <mergeCell ref="G89:G92"/>
    <mergeCell ref="H89:H92"/>
    <mergeCell ref="I89:I92"/>
    <mergeCell ref="J89:J92"/>
    <mergeCell ref="K89:K92"/>
    <mergeCell ref="L89:L92"/>
    <mergeCell ref="M89:M92"/>
    <mergeCell ref="N89:N92"/>
    <mergeCell ref="O89:O92"/>
    <mergeCell ref="P89:P92"/>
    <mergeCell ref="Q89:Q92"/>
    <mergeCell ref="R89:R92"/>
    <mergeCell ref="S89:S92"/>
    <mergeCell ref="T89:T92"/>
    <mergeCell ref="U89:U92"/>
    <mergeCell ref="V89:V92"/>
    <mergeCell ref="W89:W92"/>
    <mergeCell ref="X89:X92"/>
    <mergeCell ref="B93:B96"/>
    <mergeCell ref="C93:C96"/>
    <mergeCell ref="D93:D96"/>
    <mergeCell ref="E93:E96"/>
    <mergeCell ref="F93:F96"/>
    <mergeCell ref="G93:G96"/>
    <mergeCell ref="H93:H96"/>
    <mergeCell ref="I93:I96"/>
    <mergeCell ref="J93:J96"/>
    <mergeCell ref="K93:K96"/>
    <mergeCell ref="L93:L96"/>
    <mergeCell ref="M93:M96"/>
    <mergeCell ref="N93:N96"/>
    <mergeCell ref="O93:O96"/>
    <mergeCell ref="P93:P96"/>
    <mergeCell ref="Q93:Q96"/>
    <mergeCell ref="R93:R96"/>
    <mergeCell ref="S93:S96"/>
    <mergeCell ref="T93:T96"/>
    <mergeCell ref="U93:U96"/>
    <mergeCell ref="V93:V96"/>
    <mergeCell ref="W93:W96"/>
    <mergeCell ref="X93:X96"/>
    <mergeCell ref="B97:B100"/>
    <mergeCell ref="C97:C100"/>
    <mergeCell ref="D97:D100"/>
    <mergeCell ref="E97:E100"/>
    <mergeCell ref="F97:F100"/>
    <mergeCell ref="G97:G100"/>
    <mergeCell ref="H97:H100"/>
    <mergeCell ref="I97:I100"/>
    <mergeCell ref="J97:J100"/>
    <mergeCell ref="K97:K100"/>
    <mergeCell ref="L97:L100"/>
    <mergeCell ref="M97:M100"/>
    <mergeCell ref="N97:N100"/>
    <mergeCell ref="O97:O100"/>
    <mergeCell ref="P97:P100"/>
    <mergeCell ref="Q97:Q100"/>
    <mergeCell ref="R97:R100"/>
    <mergeCell ref="S97:S100"/>
    <mergeCell ref="T97:T100"/>
    <mergeCell ref="U97:U100"/>
    <mergeCell ref="V97:V100"/>
    <mergeCell ref="W97:W100"/>
    <mergeCell ref="X97:X100"/>
    <mergeCell ref="B101:B104"/>
    <mergeCell ref="C101:C104"/>
    <mergeCell ref="D101:D104"/>
    <mergeCell ref="E101:E104"/>
    <mergeCell ref="F101:F104"/>
    <mergeCell ref="G101:G104"/>
    <mergeCell ref="H101:H104"/>
    <mergeCell ref="I101:I104"/>
    <mergeCell ref="J101:J104"/>
    <mergeCell ref="K101:K104"/>
    <mergeCell ref="L101:L104"/>
    <mergeCell ref="M101:M104"/>
    <mergeCell ref="N101:N104"/>
    <mergeCell ref="O101:O104"/>
    <mergeCell ref="P101:P104"/>
    <mergeCell ref="Q101:Q104"/>
    <mergeCell ref="R101:R104"/>
    <mergeCell ref="S101:S104"/>
    <mergeCell ref="T101:T104"/>
    <mergeCell ref="U101:U104"/>
    <mergeCell ref="V101:V104"/>
    <mergeCell ref="W101:W104"/>
    <mergeCell ref="X101:X104"/>
    <mergeCell ref="B105:B108"/>
    <mergeCell ref="C105:C108"/>
    <mergeCell ref="D105:D108"/>
    <mergeCell ref="E105:E108"/>
    <mergeCell ref="F105:F108"/>
    <mergeCell ref="G105:G108"/>
    <mergeCell ref="H105:H108"/>
    <mergeCell ref="I105:I108"/>
    <mergeCell ref="J105:J108"/>
    <mergeCell ref="K105:K108"/>
    <mergeCell ref="L105:L108"/>
    <mergeCell ref="M105:M108"/>
    <mergeCell ref="N105:N108"/>
    <mergeCell ref="O105:O108"/>
    <mergeCell ref="P105:P108"/>
    <mergeCell ref="Q105:Q108"/>
    <mergeCell ref="R105:R108"/>
    <mergeCell ref="S105:S108"/>
    <mergeCell ref="T105:T108"/>
    <mergeCell ref="U105:U108"/>
    <mergeCell ref="V105:V108"/>
    <mergeCell ref="W105:W108"/>
    <mergeCell ref="X105:X108"/>
    <mergeCell ref="B109:B112"/>
    <mergeCell ref="C109:C112"/>
    <mergeCell ref="D109:D112"/>
    <mergeCell ref="E109:E112"/>
    <mergeCell ref="F109:F112"/>
    <mergeCell ref="G109:G112"/>
    <mergeCell ref="H109:H112"/>
    <mergeCell ref="I109:I112"/>
    <mergeCell ref="J109:J112"/>
    <mergeCell ref="K109:K112"/>
    <mergeCell ref="L109:L112"/>
    <mergeCell ref="M109:M112"/>
    <mergeCell ref="N109:N112"/>
    <mergeCell ref="O109:O112"/>
    <mergeCell ref="P109:P112"/>
    <mergeCell ref="Q109:Q112"/>
    <mergeCell ref="R109:R112"/>
    <mergeCell ref="S109:S112"/>
    <mergeCell ref="T109:T112"/>
    <mergeCell ref="U109:U112"/>
    <mergeCell ref="V109:V112"/>
    <mergeCell ref="W109:W112"/>
    <mergeCell ref="X109:X112"/>
    <mergeCell ref="B113:B116"/>
    <mergeCell ref="C113:C116"/>
    <mergeCell ref="D113:D116"/>
    <mergeCell ref="E113:E116"/>
    <mergeCell ref="F113:F116"/>
    <mergeCell ref="G113:G116"/>
    <mergeCell ref="H113:H116"/>
    <mergeCell ref="I113:I116"/>
    <mergeCell ref="J113:J116"/>
    <mergeCell ref="K113:K116"/>
    <mergeCell ref="L113:L116"/>
    <mergeCell ref="M113:M116"/>
    <mergeCell ref="N113:N116"/>
    <mergeCell ref="O113:O116"/>
    <mergeCell ref="P113:P116"/>
    <mergeCell ref="Q113:Q116"/>
    <mergeCell ref="R113:R116"/>
    <mergeCell ref="S113:S116"/>
    <mergeCell ref="T113:T116"/>
    <mergeCell ref="U113:U116"/>
    <mergeCell ref="V113:V116"/>
    <mergeCell ref="W113:W116"/>
    <mergeCell ref="X113:X116"/>
    <mergeCell ref="B117:B120"/>
    <mergeCell ref="C117:C120"/>
    <mergeCell ref="D117:D120"/>
    <mergeCell ref="E117:E120"/>
    <mergeCell ref="F117:F120"/>
    <mergeCell ref="G117:G120"/>
    <mergeCell ref="H117:H120"/>
    <mergeCell ref="I117:I120"/>
    <mergeCell ref="J117:J120"/>
    <mergeCell ref="K117:K120"/>
    <mergeCell ref="L117:L120"/>
    <mergeCell ref="M117:M120"/>
    <mergeCell ref="N117:N120"/>
    <mergeCell ref="O117:O120"/>
    <mergeCell ref="P117:P120"/>
    <mergeCell ref="Q117:Q120"/>
    <mergeCell ref="R117:R120"/>
    <mergeCell ref="S117:S120"/>
    <mergeCell ref="T117:T120"/>
    <mergeCell ref="U117:U120"/>
    <mergeCell ref="V117:V120"/>
    <mergeCell ref="W117:W120"/>
    <mergeCell ref="X117:X120"/>
    <mergeCell ref="B121:B124"/>
    <mergeCell ref="C121:C124"/>
    <mergeCell ref="D121:D124"/>
    <mergeCell ref="E121:E124"/>
    <mergeCell ref="F121:F124"/>
    <mergeCell ref="G121:G124"/>
    <mergeCell ref="H121:H124"/>
    <mergeCell ref="I121:I124"/>
    <mergeCell ref="J121:J124"/>
    <mergeCell ref="K121:K124"/>
    <mergeCell ref="L121:L124"/>
    <mergeCell ref="M121:M124"/>
    <mergeCell ref="N121:N124"/>
    <mergeCell ref="O121:O124"/>
    <mergeCell ref="P121:P124"/>
    <mergeCell ref="Q121:Q124"/>
    <mergeCell ref="R121:R124"/>
    <mergeCell ref="S121:S124"/>
    <mergeCell ref="T121:T124"/>
    <mergeCell ref="U121:U124"/>
    <mergeCell ref="V121:V124"/>
    <mergeCell ref="W121:W124"/>
    <mergeCell ref="X121:X124"/>
    <mergeCell ref="B125:B128"/>
    <mergeCell ref="C125:C128"/>
    <mergeCell ref="D125:D128"/>
    <mergeCell ref="E125:E128"/>
    <mergeCell ref="F125:F128"/>
    <mergeCell ref="G125:G128"/>
    <mergeCell ref="H125:H128"/>
    <mergeCell ref="I125:I128"/>
    <mergeCell ref="J125:J128"/>
    <mergeCell ref="K125:K128"/>
    <mergeCell ref="L125:L128"/>
    <mergeCell ref="M125:M128"/>
    <mergeCell ref="N125:N128"/>
    <mergeCell ref="O125:O128"/>
    <mergeCell ref="P125:P128"/>
    <mergeCell ref="Q125:Q128"/>
    <mergeCell ref="R125:R128"/>
    <mergeCell ref="S125:S128"/>
    <mergeCell ref="T125:T128"/>
    <mergeCell ref="U125:U128"/>
    <mergeCell ref="V125:V128"/>
    <mergeCell ref="W125:W128"/>
    <mergeCell ref="X125:X128"/>
    <mergeCell ref="B129:B132"/>
    <mergeCell ref="C129:C132"/>
    <mergeCell ref="D129:D132"/>
    <mergeCell ref="E129:E132"/>
    <mergeCell ref="F129:F132"/>
    <mergeCell ref="G129:G132"/>
    <mergeCell ref="H129:H132"/>
    <mergeCell ref="I129:I132"/>
    <mergeCell ref="J129:J132"/>
    <mergeCell ref="K129:K132"/>
    <mergeCell ref="L129:L132"/>
    <mergeCell ref="M129:M132"/>
    <mergeCell ref="N129:N132"/>
    <mergeCell ref="O129:O132"/>
    <mergeCell ref="P129:P132"/>
    <mergeCell ref="Q129:Q132"/>
    <mergeCell ref="R129:R132"/>
    <mergeCell ref="S129:S132"/>
    <mergeCell ref="T129:T132"/>
    <mergeCell ref="U129:U132"/>
    <mergeCell ref="V129:V132"/>
    <mergeCell ref="W129:W132"/>
    <mergeCell ref="X129:X132"/>
    <mergeCell ref="B133:B136"/>
    <mergeCell ref="C133:C136"/>
    <mergeCell ref="D133:D136"/>
    <mergeCell ref="E133:E136"/>
    <mergeCell ref="F133:F136"/>
    <mergeCell ref="G133:G136"/>
    <mergeCell ref="H133:H136"/>
    <mergeCell ref="I133:I136"/>
    <mergeCell ref="J133:J136"/>
    <mergeCell ref="K133:K136"/>
    <mergeCell ref="L133:L136"/>
    <mergeCell ref="M133:M136"/>
    <mergeCell ref="N133:N136"/>
    <mergeCell ref="O133:O136"/>
    <mergeCell ref="P133:P136"/>
    <mergeCell ref="Q133:Q136"/>
    <mergeCell ref="R133:R136"/>
    <mergeCell ref="S133:S136"/>
    <mergeCell ref="T133:T136"/>
    <mergeCell ref="U133:U136"/>
    <mergeCell ref="V133:V136"/>
    <mergeCell ref="W133:W136"/>
    <mergeCell ref="X133:X136"/>
    <mergeCell ref="B137:B140"/>
    <mergeCell ref="C137:C140"/>
    <mergeCell ref="D137:D140"/>
    <mergeCell ref="E137:E140"/>
    <mergeCell ref="F137:F140"/>
    <mergeCell ref="G137:G140"/>
    <mergeCell ref="H137:H140"/>
    <mergeCell ref="I137:I140"/>
    <mergeCell ref="J137:J140"/>
    <mergeCell ref="K137:K140"/>
    <mergeCell ref="L137:L140"/>
    <mergeCell ref="M137:M140"/>
    <mergeCell ref="N137:N140"/>
    <mergeCell ref="O137:O140"/>
    <mergeCell ref="P137:P140"/>
    <mergeCell ref="Q137:Q140"/>
    <mergeCell ref="R137:R140"/>
    <mergeCell ref="S137:S140"/>
    <mergeCell ref="T137:T140"/>
    <mergeCell ref="U137:U140"/>
    <mergeCell ref="V137:V140"/>
    <mergeCell ref="W137:W140"/>
    <mergeCell ref="X137:X140"/>
    <mergeCell ref="B141:B144"/>
    <mergeCell ref="C141:C144"/>
    <mergeCell ref="D141:D144"/>
    <mergeCell ref="E141:E144"/>
    <mergeCell ref="F141:F144"/>
    <mergeCell ref="G141:G144"/>
    <mergeCell ref="H141:H144"/>
    <mergeCell ref="I141:I144"/>
    <mergeCell ref="J141:J144"/>
    <mergeCell ref="K141:K144"/>
    <mergeCell ref="L141:L144"/>
    <mergeCell ref="M141:M144"/>
    <mergeCell ref="N141:N144"/>
    <mergeCell ref="O141:O144"/>
    <mergeCell ref="P141:P144"/>
    <mergeCell ref="Q141:Q144"/>
    <mergeCell ref="R141:R144"/>
    <mergeCell ref="S141:S144"/>
    <mergeCell ref="T141:T144"/>
    <mergeCell ref="U141:U144"/>
    <mergeCell ref="V141:V144"/>
    <mergeCell ref="W141:W144"/>
    <mergeCell ref="X141:X144"/>
    <mergeCell ref="B145:B148"/>
    <mergeCell ref="C145:C148"/>
    <mergeCell ref="D145:D148"/>
    <mergeCell ref="E145:E148"/>
    <mergeCell ref="F145:F148"/>
    <mergeCell ref="G145:G148"/>
    <mergeCell ref="H145:H148"/>
    <mergeCell ref="I145:I148"/>
    <mergeCell ref="J145:J148"/>
    <mergeCell ref="K145:K148"/>
    <mergeCell ref="L145:L148"/>
    <mergeCell ref="M145:M148"/>
    <mergeCell ref="N145:N148"/>
    <mergeCell ref="O145:O148"/>
    <mergeCell ref="P145:P148"/>
    <mergeCell ref="Q145:Q148"/>
    <mergeCell ref="R145:R148"/>
    <mergeCell ref="S145:S148"/>
    <mergeCell ref="T145:T148"/>
    <mergeCell ref="U145:U148"/>
    <mergeCell ref="V145:V148"/>
    <mergeCell ref="W145:W148"/>
    <mergeCell ref="X145:X148"/>
    <mergeCell ref="B149:B152"/>
    <mergeCell ref="C149:C152"/>
    <mergeCell ref="D149:D152"/>
    <mergeCell ref="E149:E152"/>
    <mergeCell ref="F149:F152"/>
    <mergeCell ref="G149:G152"/>
    <mergeCell ref="H149:H152"/>
    <mergeCell ref="I149:I152"/>
    <mergeCell ref="J149:J152"/>
    <mergeCell ref="K149:K152"/>
    <mergeCell ref="L149:L152"/>
    <mergeCell ref="M149:M152"/>
    <mergeCell ref="N149:N152"/>
    <mergeCell ref="O149:O152"/>
    <mergeCell ref="P149:P152"/>
    <mergeCell ref="Q149:Q152"/>
    <mergeCell ref="R149:R152"/>
    <mergeCell ref="S149:S152"/>
    <mergeCell ref="T149:T152"/>
    <mergeCell ref="U149:U152"/>
    <mergeCell ref="V149:V152"/>
    <mergeCell ref="W149:W152"/>
    <mergeCell ref="X149:X152"/>
    <mergeCell ref="B153:B156"/>
    <mergeCell ref="C153:C156"/>
    <mergeCell ref="D153:D156"/>
    <mergeCell ref="E153:E156"/>
    <mergeCell ref="F153:F156"/>
    <mergeCell ref="G153:G156"/>
    <mergeCell ref="H153:H156"/>
    <mergeCell ref="I153:I156"/>
    <mergeCell ref="J153:J156"/>
    <mergeCell ref="R157:R160"/>
    <mergeCell ref="S157:S160"/>
    <mergeCell ref="T157:T160"/>
    <mergeCell ref="K153:K156"/>
    <mergeCell ref="L153:L156"/>
    <mergeCell ref="M153:M156"/>
    <mergeCell ref="N153:N156"/>
    <mergeCell ref="O153:O156"/>
    <mergeCell ref="P153:P156"/>
    <mergeCell ref="Q153:Q156"/>
    <mergeCell ref="R153:R156"/>
    <mergeCell ref="S153:S156"/>
    <mergeCell ref="S161:S164"/>
    <mergeCell ref="T161:T164"/>
    <mergeCell ref="U161:U164"/>
    <mergeCell ref="T153:T156"/>
    <mergeCell ref="U153:U156"/>
    <mergeCell ref="V153:V156"/>
    <mergeCell ref="W153:W156"/>
    <mergeCell ref="X153:X156"/>
    <mergeCell ref="B157:B160"/>
    <mergeCell ref="C157:C160"/>
    <mergeCell ref="D157:D160"/>
    <mergeCell ref="E157:E160"/>
    <mergeCell ref="F157:F160"/>
    <mergeCell ref="G157:G160"/>
    <mergeCell ref="H157:H160"/>
    <mergeCell ref="I157:I160"/>
    <mergeCell ref="J157:J160"/>
    <mergeCell ref="K157:K160"/>
    <mergeCell ref="L157:L160"/>
    <mergeCell ref="M157:M160"/>
    <mergeCell ref="N157:N160"/>
    <mergeCell ref="O157:O160"/>
    <mergeCell ref="P157:P160"/>
    <mergeCell ref="Q157:Q160"/>
    <mergeCell ref="V161:V164"/>
    <mergeCell ref="W161:W164"/>
    <mergeCell ref="X161:X164"/>
    <mergeCell ref="U157:U160"/>
    <mergeCell ref="V157:V160"/>
    <mergeCell ref="W157:W160"/>
    <mergeCell ref="X157:X160"/>
    <mergeCell ref="B161:B164"/>
    <mergeCell ref="C161:C164"/>
    <mergeCell ref="D161:D164"/>
    <mergeCell ref="E161:E164"/>
    <mergeCell ref="F161:F164"/>
    <mergeCell ref="G161:G164"/>
    <mergeCell ref="H161:H164"/>
    <mergeCell ref="I161:I164"/>
    <mergeCell ref="J161:J164"/>
    <mergeCell ref="K161:K164"/>
    <mergeCell ref="L161:L164"/>
    <mergeCell ref="M161:M164"/>
    <mergeCell ref="N161:N164"/>
    <mergeCell ref="O161:O164"/>
    <mergeCell ref="P161:P164"/>
    <mergeCell ref="Q161:Q164"/>
    <mergeCell ref="R161:R164"/>
  </mergeCells>
  <phoneticPr fontId="1"/>
  <pageMargins left="0.7" right="0.7" top="0.75" bottom="0.75" header="0.3" footer="0.3"/>
  <ignoredErrors>
    <ignoredError sqref="B4:AC4 B3:G3 P3 R3:AC3 B6:N8 B5 D5:F5 I5:N5 Q5:AC5 P6:AC6 J9:N9 R9 AA11:AA12 AB11:AB12 AC9:AC12 AA19:AB20 J37:N44 AA15:AB16 R13 J13:N16 C17:AC18 C13:I16 O14:AC14 O13:Q13 S13:AC13 O15:Y16 AC15:AC16 C37:I44 O37:Y44 C32:Y36 C31:Y31 C29:Y30 C23:Y28 C21:AC22 C19:Y20 AC19:AC20 J45:N48 J49:N52 R45:R53 I53:N56 I73:N84 I57:N72 AC53:AC56 AA55:AB56 AC49:AC52 AA51:AB52 AC45:AC48 AB47:AB48 AA47:AA48 AC23:AC28 Z29:AC30 AC31 AC37:AC44 AC32:AC36 Z33:AB34 AA31:AB31 Z25:AB26 Z45:AB46 Z49:AB50 Z53:AB54 Z57:AC58 P8:Y8 P7:Y7 AA7:AC7 AA8:AC8 AA23:AB24 AA27:AB28 AA32:AB32 Z37:AB38 AA35:AB36 Z41:AB42 AA39:AB40 AA43:AB44 Z61:AC62 AA59:AC60 Z65:AC66 AA63:AC64 Z73:AC74 AA71:AC72 Z77:AC78 AA75:AC76 Z69:AC70 AA67:AC68 Z81:AC82 AA79:AC80 AA83:AC84"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3</vt:i4>
      </vt:variant>
    </vt:vector>
  </HeadingPairs>
  <TitlesOfParts>
    <vt:vector size="16" baseType="lpstr">
      <vt:lpstr>1_見積依頼書(依頼元=&gt;JCW)</vt:lpstr>
      <vt:lpstr>1.1_見積依頼該当器物ﾘｽﾄ(依頼元=&gt;JCW)</vt:lpstr>
      <vt:lpstr>2‗見積回答(JCW=&gt;依頼元）</vt:lpstr>
      <vt:lpstr>3_検定依頼書(依頼元=&gt;JCW)</vt:lpstr>
      <vt:lpstr>3.1_検定依頼書_受検機器情報（依頼元=&gt;JCW)</vt:lpstr>
      <vt:lpstr>4‗検定決定確認シート</vt:lpstr>
      <vt:lpstr>4.1_検定決定確認シート_機器詳細リスト</vt:lpstr>
      <vt:lpstr>5_検定決定通知書(JCW=&gt;依頼元)</vt:lpstr>
      <vt:lpstr>5.1_検定決定通知書_機器詳細</vt:lpstr>
      <vt:lpstr>6_検定実施指示書(JCW=&gt;計量士様)</vt:lpstr>
      <vt:lpstr>交通費算出方法説明</vt:lpstr>
      <vt:lpstr>公差変り目</vt:lpstr>
      <vt:lpstr>改訂履歴</vt:lpstr>
      <vt:lpstr>'2‗見積回答(JCW=&gt;依頼元）'!Print_Area</vt:lpstr>
      <vt:lpstr>'5_検定決定通知書(JCW=&gt;依頼元)'!Print_Area</vt:lpstr>
      <vt:lpstr>'6_検定実施指示書(JCW=&gt;計量士様)'!Print_Area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ユーザー</dc:creator>
  <cp:keywords/>
  <dc:description/>
  <cp:lastModifiedBy>Hiroyuki Yamamoto</cp:lastModifiedBy>
  <cp:revision/>
  <cp:lastPrinted>2024-10-28T00:32:39Z</cp:lastPrinted>
  <dcterms:created xsi:type="dcterms:W3CDTF">2018-08-20T23:39:29Z</dcterms:created>
  <dcterms:modified xsi:type="dcterms:W3CDTF">2025-01-22T01:06:36Z</dcterms:modified>
  <cp:category/>
  <cp:contentStatus/>
</cp:coreProperties>
</file>